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\\hdgab1.mat.ucm.es\aaee\DOCUMENTOS ASUNTOS ECONÓMICOS\"/>
    </mc:Choice>
  </mc:AlternateContent>
  <xr:revisionPtr revIDLastSave="0" documentId="13_ncr:1_{98948043-25FC-4531-B093-D595DC3B2366}" xr6:coauthVersionLast="36" xr6:coauthVersionMax="36" xr10:uidLastSave="{00000000-0000-0000-0000-000000000000}"/>
  <bookViews>
    <workbookView xWindow="0" yWindow="0" windowWidth="28800" windowHeight="11025" xr2:uid="{79AD2D4E-3B4B-4144-B158-0FEA3D87A894}"/>
  </bookViews>
  <sheets>
    <sheet name="Dpto Proyecto" sheetId="1" r:id="rId1"/>
    <sheet name="Tesis" sheetId="3" r:id="rId2"/>
    <sheet name="Hoja2" sheetId="2" r:id="rId3"/>
  </sheets>
  <externalReferences>
    <externalReference r:id="rId4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0" i="3" l="1"/>
  <c r="F39" i="3"/>
  <c r="H39" i="3" s="1"/>
  <c r="H41" i="3" s="1"/>
  <c r="H33" i="3"/>
  <c r="H32" i="3"/>
  <c r="H31" i="3"/>
  <c r="H30" i="3"/>
  <c r="H34" i="3" s="1"/>
  <c r="H25" i="3"/>
  <c r="H24" i="3"/>
  <c r="H23" i="3"/>
  <c r="F22" i="3"/>
  <c r="H22" i="3" s="1"/>
  <c r="H26" i="3" s="1"/>
  <c r="A20" i="3"/>
  <c r="A19" i="3"/>
  <c r="A18" i="3"/>
  <c r="F45" i="3"/>
  <c r="H45" i="3" l="1"/>
  <c r="H46" i="3" l="1"/>
  <c r="H47" i="3" s="1"/>
  <c r="I49" i="3" s="1"/>
  <c r="C57" i="3" l="1"/>
  <c r="I52" i="3"/>
  <c r="H53" i="3" l="1"/>
  <c r="E53" i="3"/>
  <c r="H52" i="3"/>
  <c r="F40" i="1" l="1"/>
  <c r="H31" i="1"/>
  <c r="F22" i="1"/>
  <c r="I53" i="1" l="1"/>
  <c r="H40" i="1"/>
  <c r="H42" i="1" s="1"/>
  <c r="H34" i="1"/>
  <c r="H33" i="1"/>
  <c r="H32" i="1"/>
  <c r="H35" i="1"/>
  <c r="H26" i="1"/>
  <c r="H25" i="1"/>
  <c r="H24" i="1"/>
  <c r="H23" i="1"/>
  <c r="H22" i="1"/>
  <c r="H27" i="1" s="1"/>
  <c r="A20" i="1"/>
  <c r="A19" i="1"/>
  <c r="A18" i="1"/>
  <c r="A17" i="1"/>
  <c r="I52" i="1" l="1"/>
  <c r="D61" i="1" s="1"/>
  <c r="I56" i="1" l="1"/>
  <c r="H57" i="1" s="1"/>
  <c r="E56" i="1" l="1"/>
  <c r="H56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UCM</author>
  </authors>
  <commentList>
    <comment ref="B10" authorId="0" shapeId="0" xr:uid="{2392D60B-5A85-4765-B43C-554103EED300}">
      <text>
        <r>
          <rPr>
            <b/>
            <sz val="8"/>
            <color indexed="81"/>
            <rFont val="Tahoma"/>
            <family val="2"/>
          </rPr>
          <t>UCM-SCAAE:</t>
        </r>
        <r>
          <rPr>
            <sz val="8"/>
            <color indexed="81"/>
            <rFont val="Tahoma"/>
            <family val="2"/>
          </rPr>
          <t xml:space="preserve">
Indique el centro gestor en Génesis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Ricardo Palomares Martínez - UCPE - UCM</author>
  </authors>
  <commentList>
    <comment ref="C9" authorId="0" shapeId="0" xr:uid="{9A9C4153-CEDF-4FB7-85B8-1C36C6817237}">
      <text>
        <r>
          <rPr>
            <b/>
            <sz val="8"/>
            <color indexed="81"/>
            <rFont val="Tahoma"/>
            <family val="2"/>
          </rPr>
          <t>Ricardo Palomares Martínez - SCAAE - UCM:</t>
        </r>
        <r>
          <rPr>
            <sz val="8"/>
            <color indexed="81"/>
            <rFont val="Tahoma"/>
            <family val="2"/>
          </rPr>
          <t xml:space="preserve">
Art. 79.4 y 79.6 Normas ejecución 2013 - gastos efectivamente realizados</t>
        </r>
      </text>
    </comment>
  </commentList>
</comments>
</file>

<file path=xl/sharedStrings.xml><?xml version="1.0" encoding="utf-8"?>
<sst xmlns="http://schemas.openxmlformats.org/spreadsheetml/2006/main" count="211" uniqueCount="90">
  <si>
    <t>Formulario de
liquidación de
comisión de servicios</t>
  </si>
  <si>
    <t>v2.1.20230718</t>
  </si>
  <si>
    <t>Apellidos:</t>
  </si>
  <si>
    <t>D.N.I.:</t>
  </si>
  <si>
    <t>Nombre:</t>
  </si>
  <si>
    <t>N.R.P.:</t>
  </si>
  <si>
    <t>Cat. profesional:</t>
  </si>
  <si>
    <t>Autorización nº:</t>
  </si>
  <si>
    <t>Centro gestor:</t>
  </si>
  <si>
    <t>Grupo según RD:</t>
  </si>
  <si>
    <t>Grupo 2</t>
  </si>
  <si>
    <t>DIETAS DE MANUTENCIÓN</t>
  </si>
  <si>
    <t>SALIDA</t>
  </si>
  <si>
    <t>LLEGADA</t>
  </si>
  <si>
    <t>Localidad</t>
  </si>
  <si>
    <t>Fecha</t>
  </si>
  <si>
    <t>Hora</t>
  </si>
  <si>
    <t>Nacionales</t>
  </si>
  <si>
    <t>x</t>
  </si>
  <si>
    <t>=</t>
  </si>
  <si>
    <t>Extranjeras</t>
  </si>
  <si>
    <t>Subtotal A:</t>
  </si>
  <si>
    <t>DIETAS DE ALOJAMIENTO</t>
  </si>
  <si>
    <t>Gestionadas a través de una agencia de viajes concertada por la UCM</t>
  </si>
  <si>
    <t>Subtotal B:</t>
  </si>
  <si>
    <t>DIETAS DE TRANSPORTE</t>
  </si>
  <si>
    <t>Avión / tren / autocar</t>
  </si>
  <si>
    <t>Vehículo propio</t>
  </si>
  <si>
    <t>(automóvil)</t>
  </si>
  <si>
    <t>Km.:</t>
  </si>
  <si>
    <t>Varios:</t>
  </si>
  <si>
    <t>Subtotal C:</t>
  </si>
  <si>
    <t>GASTOS DE INSCRIPCIÓN</t>
  </si>
  <si>
    <t>Subtotal D:</t>
  </si>
  <si>
    <t>OBSERVACIONES</t>
  </si>
  <si>
    <t>Realizada de conformidad en</t>
  </si>
  <si>
    <t>Importe total de la comisión (A+B+C+D):</t>
  </si>
  <si>
    <t>los términos autorizados,</t>
  </si>
  <si>
    <t>Gastos no abonados por el comisionado (Subtotal E):</t>
  </si>
  <si>
    <t>Anticipado (Subtotal F):</t>
  </si>
  <si>
    <t>Máximo autorizado por el responsable del crédito (G):</t>
  </si>
  <si>
    <t>Fdo.:</t>
  </si>
  <si>
    <t xml:space="preserve">Fdo.: </t>
  </si>
  <si>
    <t xml:space="preserve">Madrid, </t>
  </si>
  <si>
    <t>de</t>
  </si>
  <si>
    <t>Información básica de protección de datos del tratamiento: Gestión Económica-Financiera</t>
  </si>
  <si>
    <t>Responsable</t>
  </si>
  <si>
    <t>Gerencia UCM</t>
  </si>
  <si>
    <t>+info…</t>
  </si>
  <si>
    <t>Finalidad</t>
  </si>
  <si>
    <t>Gestión de expedientes de ingresos y gastos. Gestión de tesorería</t>
  </si>
  <si>
    <t>Legitimación</t>
  </si>
  <si>
    <t>Cumplimiento de una obligación legal: interés público. Ejecución de contrato</t>
  </si>
  <si>
    <t>Destinatarios</t>
  </si>
  <si>
    <t>Se prevén cesiones</t>
  </si>
  <si>
    <t>Derechos</t>
  </si>
  <si>
    <t>Acceder, rectificar o suprimir los datos, así como otros derechos, explicados en la información adicional</t>
  </si>
  <si>
    <t>Información adicional</t>
  </si>
  <si>
    <t>Puede consultarla con detalle en nuestra página web:
https://www.ucm.es/data/cont/docs/3-2019-06-21-Info-Adic.Gestion.Economico-Financiera.pdf</t>
  </si>
  <si>
    <t>Fecha de última actualización:</t>
  </si>
  <si>
    <t>Importes de dietas nacionales</t>
  </si>
  <si>
    <t>Alojamiento</t>
  </si>
  <si>
    <t>Manutención</t>
  </si>
  <si>
    <t>Referencia</t>
  </si>
  <si>
    <t>Grupo 1</t>
  </si>
  <si>
    <t>http://www.boe.es/boe/dias/2008/01/03/pdfs/A00146-00182.pdf</t>
  </si>
  <si>
    <t>Grupo 3</t>
  </si>
  <si>
    <t>Importes de asistencia a tribunales de oposición</t>
  </si>
  <si>
    <t>Pres./Secr.</t>
  </si>
  <si>
    <t>Vocal</t>
  </si>
  <si>
    <t>Cat. I</t>
  </si>
  <si>
    <t>Cat. II</t>
  </si>
  <si>
    <t>Cat. III</t>
  </si>
  <si>
    <t>Importes de kilometraje</t>
  </si>
  <si>
    <t>Automóvil</t>
  </si>
  <si>
    <t>Motocicleta</t>
  </si>
  <si>
    <t>Importe/Km.</t>
  </si>
  <si>
    <t>El Decano</t>
  </si>
  <si>
    <t>El Director del Departamento</t>
  </si>
  <si>
    <t>El I.P. del Proyecto</t>
  </si>
  <si>
    <t>Formulario de
liquidación por
participación en tribunal</t>
  </si>
  <si>
    <t>Tipo de tribunal:</t>
  </si>
  <si>
    <t>Plazas personal docente</t>
  </si>
  <si>
    <t>Univ. procedencia:</t>
  </si>
  <si>
    <t>Doctorando/Plaza:</t>
  </si>
  <si>
    <t>ASISTENCIAS</t>
  </si>
  <si>
    <t>Categoría</t>
  </si>
  <si>
    <t>En calidad de</t>
  </si>
  <si>
    <t>IRPF (2%)</t>
  </si>
  <si>
    <t>El Presidente del Tribunal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</si>
</sst>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"/>
    <numFmt numFmtId="165" formatCode="0.00_ ;[Red]\-0.00\ "/>
    <numFmt numFmtId="166" formatCode="0.000_ ;[Red]\-0.000\ "/>
    <numFmt numFmtId="167" formatCode="d\-m\-yyyy"/>
  </numFmts>
  <fonts count="18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3"/>
      <name val="Arial"/>
      <family val="2"/>
    </font>
    <font>
      <sz val="8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i/>
      <sz val="8"/>
      <name val="Arial"/>
      <family val="2"/>
    </font>
    <font>
      <sz val="9"/>
      <name val="Arial"/>
      <family val="2"/>
    </font>
    <font>
      <b/>
      <u/>
      <sz val="10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14"/>
      <name val="Arial"/>
      <family val="2"/>
    </font>
    <font>
      <sz val="14"/>
      <name val="Times New Roman"/>
      <family val="1"/>
    </font>
    <font>
      <b/>
      <sz val="16"/>
      <name val="Times New Roman"/>
      <family val="1"/>
    </font>
    <font>
      <i/>
      <u/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13">
    <xf numFmtId="0" fontId="0" fillId="0" borderId="0" xfId="0"/>
    <xf numFmtId="0" fontId="0" fillId="0" borderId="0" xfId="0" applyProtection="1"/>
    <xf numFmtId="0" fontId="0" fillId="0" borderId="1" xfId="0" applyBorder="1" applyProtection="1"/>
    <xf numFmtId="0" fontId="3" fillId="0" borderId="1" xfId="0" applyFont="1" applyBorder="1" applyAlignment="1" applyProtection="1">
      <alignment horizontal="right"/>
    </xf>
    <xf numFmtId="0" fontId="4" fillId="0" borderId="0" xfId="0" applyFont="1" applyAlignment="1" applyProtection="1">
      <alignment horizontal="right"/>
    </xf>
    <xf numFmtId="0" fontId="5" fillId="0" borderId="0" xfId="0" applyFont="1" applyProtection="1"/>
    <xf numFmtId="0" fontId="0" fillId="0" borderId="0" xfId="0" applyFill="1" applyProtection="1"/>
    <xf numFmtId="0" fontId="6" fillId="0" borderId="2" xfId="0" applyFont="1" applyBorder="1" applyAlignment="1" applyProtection="1">
      <alignment horizontal="left"/>
    </xf>
    <xf numFmtId="0" fontId="0" fillId="0" borderId="2" xfId="0" applyBorder="1" applyProtection="1"/>
    <xf numFmtId="0" fontId="0" fillId="0" borderId="6" xfId="0" applyBorder="1" applyAlignment="1" applyProtection="1">
      <alignment horizontal="center"/>
    </xf>
    <xf numFmtId="14" fontId="0" fillId="2" borderId="6" xfId="0" applyNumberFormat="1" applyFill="1" applyBorder="1" applyAlignment="1" applyProtection="1">
      <alignment horizontal="center"/>
      <protection locked="0"/>
    </xf>
    <xf numFmtId="20" fontId="0" fillId="2" borderId="6" xfId="0" applyNumberFormat="1" applyFill="1" applyBorder="1" applyAlignment="1" applyProtection="1">
      <alignment horizontal="center"/>
      <protection locked="0"/>
    </xf>
    <xf numFmtId="0" fontId="0" fillId="2" borderId="6" xfId="0" applyFill="1" applyBorder="1" applyAlignment="1" applyProtection="1">
      <alignment horizontal="center"/>
      <protection locked="0"/>
    </xf>
    <xf numFmtId="21" fontId="0" fillId="2" borderId="6" xfId="0" applyNumberFormat="1" applyFill="1" applyBorder="1" applyAlignment="1" applyProtection="1">
      <alignment horizontal="center"/>
      <protection locked="0"/>
    </xf>
    <xf numFmtId="0" fontId="0" fillId="2" borderId="6" xfId="0" applyFill="1" applyBorder="1" applyProtection="1">
      <protection locked="0"/>
    </xf>
    <xf numFmtId="0" fontId="7" fillId="0" borderId="0" xfId="0" applyFont="1" applyProtection="1"/>
    <xf numFmtId="164" fontId="0" fillId="2" borderId="0" xfId="0" applyNumberFormat="1" applyFill="1" applyProtection="1">
      <protection locked="0"/>
    </xf>
    <xf numFmtId="0" fontId="0" fillId="0" borderId="0" xfId="0" applyAlignment="1" applyProtection="1">
      <alignment horizontal="center"/>
    </xf>
    <xf numFmtId="165" fontId="0" fillId="0" borderId="0" xfId="0" applyNumberFormat="1" applyFill="1" applyProtection="1"/>
    <xf numFmtId="0" fontId="0" fillId="0" borderId="0" xfId="0" quotePrefix="1" applyAlignment="1" applyProtection="1">
      <alignment horizontal="center"/>
    </xf>
    <xf numFmtId="165" fontId="0" fillId="2" borderId="0" xfId="0" applyNumberFormat="1" applyFill="1" applyProtection="1">
      <protection locked="0"/>
    </xf>
    <xf numFmtId="0" fontId="0" fillId="0" borderId="0" xfId="0" applyAlignment="1" applyProtection="1">
      <alignment horizontal="right"/>
    </xf>
    <xf numFmtId="0" fontId="6" fillId="0" borderId="2" xfId="0" applyFont="1" applyBorder="1" applyProtection="1"/>
    <xf numFmtId="0" fontId="6" fillId="0" borderId="0" xfId="0" applyFont="1" applyBorder="1" applyProtection="1"/>
    <xf numFmtId="0" fontId="0" fillId="0" borderId="0" xfId="0" applyBorder="1" applyProtection="1"/>
    <xf numFmtId="0" fontId="0" fillId="0" borderId="2" xfId="0" applyBorder="1" applyAlignment="1" applyProtection="1">
      <alignment horizontal="right"/>
    </xf>
    <xf numFmtId="165" fontId="0" fillId="0" borderId="2" xfId="0" applyNumberFormat="1" applyFill="1" applyBorder="1" applyProtection="1"/>
    <xf numFmtId="0" fontId="0" fillId="0" borderId="0" xfId="0" applyBorder="1" applyAlignment="1" applyProtection="1">
      <alignment horizontal="right"/>
    </xf>
    <xf numFmtId="165" fontId="0" fillId="0" borderId="0" xfId="0" applyNumberFormat="1" applyFill="1" applyBorder="1" applyProtection="1"/>
    <xf numFmtId="0" fontId="0" fillId="0" borderId="7" xfId="0" applyBorder="1" applyProtection="1"/>
    <xf numFmtId="0" fontId="0" fillId="2" borderId="0" xfId="0" applyFill="1" applyAlignment="1" applyProtection="1">
      <alignment horizontal="center"/>
      <protection locked="0"/>
    </xf>
    <xf numFmtId="166" fontId="0" fillId="0" borderId="0" xfId="0" applyNumberFormat="1" applyFill="1" applyProtection="1"/>
    <xf numFmtId="0" fontId="0" fillId="0" borderId="7" xfId="0" quotePrefix="1" applyFill="1" applyBorder="1" applyAlignment="1" applyProtection="1">
      <alignment horizontal="center"/>
    </xf>
    <xf numFmtId="165" fontId="0" fillId="0" borderId="0" xfId="0" applyNumberFormat="1" applyProtection="1"/>
    <xf numFmtId="0" fontId="0" fillId="0" borderId="9" xfId="0" applyBorder="1" applyProtection="1"/>
    <xf numFmtId="0" fontId="0" fillId="0" borderId="9" xfId="0" applyBorder="1" applyAlignment="1" applyProtection="1">
      <alignment horizontal="right"/>
    </xf>
    <xf numFmtId="165" fontId="0" fillId="0" borderId="10" xfId="0" applyNumberFormat="1" applyBorder="1" applyProtection="1"/>
    <xf numFmtId="0" fontId="0" fillId="0" borderId="0" xfId="0" applyFill="1" applyBorder="1" applyAlignment="1" applyProtection="1">
      <alignment horizontal="right"/>
    </xf>
    <xf numFmtId="165" fontId="0" fillId="2" borderId="12" xfId="0" applyNumberFormat="1" applyFill="1" applyBorder="1" applyProtection="1">
      <protection locked="0"/>
    </xf>
    <xf numFmtId="0" fontId="0" fillId="0" borderId="11" xfId="0" applyBorder="1" applyProtection="1"/>
    <xf numFmtId="0" fontId="0" fillId="0" borderId="12" xfId="0" applyBorder="1" applyProtection="1"/>
    <xf numFmtId="165" fontId="0" fillId="0" borderId="12" xfId="0" applyNumberFormat="1" applyBorder="1" applyProtection="1"/>
    <xf numFmtId="0" fontId="0" fillId="2" borderId="2" xfId="0" applyFill="1" applyBorder="1" applyAlignment="1" applyProtection="1">
      <alignment horizontal="center"/>
      <protection locked="0"/>
    </xf>
    <xf numFmtId="0" fontId="0" fillId="0" borderId="2" xfId="0" applyBorder="1" applyAlignment="1" applyProtection="1">
      <alignment horizontal="center"/>
    </xf>
    <xf numFmtId="0" fontId="0" fillId="2" borderId="14" xfId="0" applyFill="1" applyBorder="1" applyAlignment="1" applyProtection="1">
      <alignment horizontal="center"/>
      <protection locked="0"/>
    </xf>
    <xf numFmtId="0" fontId="9" fillId="3" borderId="6" xfId="0" applyFont="1" applyFill="1" applyBorder="1" applyAlignment="1" applyProtection="1">
      <alignment horizontal="center" vertical="top" wrapText="1"/>
    </xf>
    <xf numFmtId="0" fontId="1" fillId="3" borderId="6" xfId="1" quotePrefix="1" applyFill="1" applyBorder="1" applyAlignment="1" applyProtection="1">
      <alignment vertical="top" wrapText="1"/>
    </xf>
    <xf numFmtId="0" fontId="9" fillId="0" borderId="6" xfId="0" applyFont="1" applyBorder="1" applyAlignment="1" applyProtection="1">
      <alignment horizontal="center" vertical="top" wrapText="1"/>
    </xf>
    <xf numFmtId="0" fontId="1" fillId="0" borderId="6" xfId="1" quotePrefix="1" applyBorder="1" applyAlignment="1" applyProtection="1">
      <alignment vertical="top" wrapText="1"/>
    </xf>
    <xf numFmtId="0" fontId="11" fillId="0" borderId="0" xfId="0" applyFont="1" applyAlignment="1">
      <alignment horizontal="center"/>
    </xf>
    <xf numFmtId="0" fontId="0" fillId="0" borderId="0" xfId="0" applyAlignment="1">
      <alignment horizontal="right"/>
    </xf>
    <xf numFmtId="167" fontId="0" fillId="2" borderId="0" xfId="0" applyNumberFormat="1" applyFill="1" applyProtection="1">
      <protection locked="0"/>
    </xf>
    <xf numFmtId="0" fontId="6" fillId="0" borderId="0" xfId="0" applyFont="1"/>
    <xf numFmtId="0" fontId="0" fillId="0" borderId="6" xfId="0" applyFill="1" applyBorder="1" applyProtection="1"/>
    <xf numFmtId="0" fontId="0" fillId="0" borderId="6" xfId="0" applyFill="1" applyBorder="1" applyAlignment="1" applyProtection="1">
      <alignment horizontal="center"/>
    </xf>
    <xf numFmtId="165" fontId="0" fillId="0" borderId="6" xfId="0" applyNumberFormat="1" applyFill="1" applyBorder="1" applyAlignment="1" applyProtection="1">
      <alignment horizontal="center"/>
    </xf>
    <xf numFmtId="165" fontId="0" fillId="2" borderId="6" xfId="0" applyNumberFormat="1" applyFill="1" applyBorder="1" applyAlignment="1" applyProtection="1">
      <alignment horizontal="right"/>
      <protection locked="0"/>
    </xf>
    <xf numFmtId="165" fontId="0" fillId="2" borderId="6" xfId="0" applyNumberFormat="1" applyFill="1" applyBorder="1" applyProtection="1">
      <protection locked="0"/>
    </xf>
    <xf numFmtId="0" fontId="0" fillId="0" borderId="6" xfId="0" applyBorder="1"/>
    <xf numFmtId="0" fontId="0" fillId="0" borderId="6" xfId="0" applyBorder="1" applyAlignment="1">
      <alignment horizontal="center"/>
    </xf>
    <xf numFmtId="166" fontId="0" fillId="2" borderId="6" xfId="0" applyNumberFormat="1" applyFill="1" applyBorder="1" applyProtection="1">
      <protection locked="0"/>
    </xf>
    <xf numFmtId="0" fontId="10" fillId="3" borderId="3" xfId="0" applyFont="1" applyFill="1" applyBorder="1" applyAlignment="1" applyProtection="1">
      <alignment vertical="top" wrapText="1"/>
    </xf>
    <xf numFmtId="0" fontId="10" fillId="3" borderId="4" xfId="0" applyFont="1" applyFill="1" applyBorder="1" applyAlignment="1" applyProtection="1">
      <alignment vertical="top" wrapText="1"/>
    </xf>
    <xf numFmtId="0" fontId="10" fillId="3" borderId="5" xfId="0" applyFont="1" applyFill="1" applyBorder="1" applyAlignment="1" applyProtection="1">
      <alignment vertical="top" wrapText="1"/>
    </xf>
    <xf numFmtId="0" fontId="10" fillId="0" borderId="3" xfId="0" applyFont="1" applyBorder="1" applyAlignment="1" applyProtection="1">
      <alignment vertical="top" wrapText="1"/>
    </xf>
    <xf numFmtId="0" fontId="10" fillId="0" borderId="4" xfId="0" applyFont="1" applyBorder="1" applyAlignment="1" applyProtection="1">
      <alignment vertical="top" wrapText="1"/>
    </xf>
    <xf numFmtId="0" fontId="10" fillId="0" borderId="5" xfId="0" applyFont="1" applyBorder="1" applyAlignment="1" applyProtection="1">
      <alignment vertical="top" wrapText="1"/>
    </xf>
    <xf numFmtId="0" fontId="0" fillId="2" borderId="13" xfId="0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alignment horizontal="center"/>
      <protection locked="0"/>
    </xf>
    <xf numFmtId="0" fontId="0" fillId="2" borderId="14" xfId="0" applyFill="1" applyBorder="1" applyAlignment="1" applyProtection="1">
      <alignment horizontal="center"/>
      <protection locked="0"/>
    </xf>
    <xf numFmtId="0" fontId="8" fillId="0" borderId="3" xfId="0" applyFont="1" applyBorder="1" applyAlignment="1" applyProtection="1">
      <alignment vertical="top" wrapText="1"/>
    </xf>
    <xf numFmtId="0" fontId="8" fillId="0" borderId="4" xfId="0" applyFont="1" applyBorder="1" applyAlignment="1" applyProtection="1">
      <alignment vertical="top" wrapText="1"/>
    </xf>
    <xf numFmtId="0" fontId="8" fillId="0" borderId="5" xfId="0" applyFont="1" applyBorder="1" applyAlignment="1" applyProtection="1">
      <alignment vertical="top" wrapText="1"/>
    </xf>
    <xf numFmtId="165" fontId="0" fillId="2" borderId="0" xfId="0" applyNumberFormat="1" applyFill="1" applyBorder="1" applyProtection="1">
      <protection locked="0"/>
    </xf>
    <xf numFmtId="0" fontId="0" fillId="0" borderId="8" xfId="0" applyBorder="1" applyAlignment="1" applyProtection="1">
      <alignment horizontal="center"/>
    </xf>
    <xf numFmtId="0" fontId="0" fillId="0" borderId="9" xfId="0" applyBorder="1" applyAlignment="1" applyProtection="1">
      <alignment horizontal="center"/>
    </xf>
    <xf numFmtId="0" fontId="0" fillId="0" borderId="10" xfId="0" applyBorder="1" applyAlignment="1" applyProtection="1">
      <alignment horizontal="center"/>
    </xf>
    <xf numFmtId="0" fontId="0" fillId="0" borderId="11" xfId="0" applyBorder="1" applyAlignment="1" applyProtection="1">
      <alignment horizontal="center"/>
    </xf>
    <xf numFmtId="0" fontId="0" fillId="0" borderId="0" xfId="0" applyBorder="1" applyAlignment="1" applyProtection="1">
      <alignment horizontal="center"/>
    </xf>
    <xf numFmtId="0" fontId="0" fillId="0" borderId="12" xfId="0" applyBorder="1" applyAlignment="1" applyProtection="1">
      <alignment horizontal="center"/>
    </xf>
    <xf numFmtId="0" fontId="0" fillId="2" borderId="11" xfId="0" applyFill="1" applyBorder="1" applyAlignment="1" applyProtection="1">
      <alignment horizontal="center"/>
      <protection locked="0"/>
    </xf>
    <xf numFmtId="0" fontId="0" fillId="2" borderId="0" xfId="0" applyFill="1" applyBorder="1" applyAlignment="1" applyProtection="1">
      <alignment horizontal="center"/>
      <protection locked="0"/>
    </xf>
    <xf numFmtId="0" fontId="0" fillId="2" borderId="12" xfId="0" applyFill="1" applyBorder="1" applyAlignment="1" applyProtection="1">
      <alignment horizontal="center"/>
      <protection locked="0"/>
    </xf>
    <xf numFmtId="0" fontId="0" fillId="0" borderId="3" xfId="0" applyFill="1" applyBorder="1" applyAlignment="1" applyProtection="1">
      <alignment horizontal="center"/>
    </xf>
    <xf numFmtId="0" fontId="0" fillId="0" borderId="5" xfId="0" applyFill="1" applyBorder="1" applyAlignment="1" applyProtection="1">
      <alignment horizontal="center"/>
    </xf>
    <xf numFmtId="0" fontId="0" fillId="2" borderId="6" xfId="0" applyFill="1" applyBorder="1" applyAlignment="1" applyProtection="1">
      <alignment horizontal="center"/>
      <protection locked="0"/>
    </xf>
    <xf numFmtId="0" fontId="7" fillId="2" borderId="3" xfId="0" applyFont="1" applyFill="1" applyBorder="1" applyAlignment="1" applyProtection="1">
      <alignment horizontal="center"/>
      <protection locked="0"/>
    </xf>
    <xf numFmtId="0" fontId="0" fillId="2" borderId="5" xfId="0" applyFill="1" applyBorder="1" applyAlignment="1" applyProtection="1">
      <alignment horizontal="center"/>
      <protection locked="0"/>
    </xf>
    <xf numFmtId="0" fontId="7" fillId="2" borderId="6" xfId="0" applyFont="1" applyFill="1" applyBorder="1" applyAlignment="1" applyProtection="1">
      <alignment horizontal="center"/>
      <protection locked="0"/>
    </xf>
    <xf numFmtId="0" fontId="5" fillId="2" borderId="0" xfId="0" applyFont="1" applyFill="1" applyAlignment="1" applyProtection="1">
      <alignment horizontal="left"/>
      <protection locked="0"/>
    </xf>
    <xf numFmtId="0" fontId="5" fillId="2" borderId="0" xfId="0" applyFont="1" applyFill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</xf>
    <xf numFmtId="0" fontId="0" fillId="0" borderId="4" xfId="0" applyBorder="1" applyAlignment="1" applyProtection="1">
      <alignment horizontal="center"/>
    </xf>
    <xf numFmtId="0" fontId="0" fillId="0" borderId="5" xfId="0" applyBorder="1" applyAlignment="1" applyProtection="1">
      <alignment horizontal="center"/>
    </xf>
    <xf numFmtId="0" fontId="0" fillId="0" borderId="6" xfId="0" applyBorder="1" applyAlignment="1" applyProtection="1">
      <alignment horizontal="center"/>
    </xf>
    <xf numFmtId="0" fontId="2" fillId="0" borderId="0" xfId="0" applyFont="1" applyAlignment="1" applyProtection="1">
      <alignment horizontal="right" vertical="center" wrapText="1"/>
    </xf>
    <xf numFmtId="0" fontId="1" fillId="0" borderId="0" xfId="1" applyAlignment="1" applyProtection="1"/>
    <xf numFmtId="0" fontId="14" fillId="0" borderId="0" xfId="0" applyFont="1" applyAlignment="1" applyProtection="1">
      <alignment horizontal="right" vertical="center" wrapText="1"/>
    </xf>
    <xf numFmtId="0" fontId="14" fillId="0" borderId="0" xfId="0" applyFont="1" applyAlignment="1" applyProtection="1">
      <alignment horizontal="right" vertical="center"/>
    </xf>
    <xf numFmtId="0" fontId="2" fillId="0" borderId="0" xfId="0" applyFont="1" applyAlignment="1" applyProtection="1">
      <alignment vertical="center" wrapText="1"/>
    </xf>
    <xf numFmtId="0" fontId="15" fillId="0" borderId="1" xfId="0" applyFont="1" applyBorder="1" applyAlignment="1" applyProtection="1"/>
    <xf numFmtId="0" fontId="16" fillId="0" borderId="0" xfId="0" applyFont="1" applyAlignment="1" applyProtection="1">
      <alignment horizontal="center"/>
    </xf>
    <xf numFmtId="0" fontId="17" fillId="0" borderId="0" xfId="0" applyFont="1" applyAlignment="1" applyProtection="1"/>
    <xf numFmtId="0" fontId="0" fillId="2" borderId="3" xfId="0" applyFill="1" applyBorder="1" applyAlignment="1" applyProtection="1">
      <alignment horizontal="center"/>
      <protection locked="0"/>
    </xf>
    <xf numFmtId="164" fontId="0" fillId="0" borderId="7" xfId="0" applyNumberFormat="1" applyFill="1" applyBorder="1" applyProtection="1"/>
    <xf numFmtId="0" fontId="0" fillId="0" borderId="7" xfId="0" applyFill="1" applyBorder="1" applyAlignment="1" applyProtection="1">
      <alignment horizontal="center"/>
    </xf>
    <xf numFmtId="165" fontId="0" fillId="0" borderId="7" xfId="0" applyNumberFormat="1" applyFill="1" applyBorder="1" applyProtection="1"/>
    <xf numFmtId="0" fontId="6" fillId="2" borderId="0" xfId="0" applyFont="1" applyFill="1" applyBorder="1" applyAlignment="1" applyProtection="1">
      <alignment horizontal="center"/>
      <protection locked="0"/>
    </xf>
    <xf numFmtId="0" fontId="0" fillId="2" borderId="0" xfId="0" applyFill="1" applyBorder="1" applyProtection="1">
      <protection locked="0"/>
    </xf>
    <xf numFmtId="0" fontId="0" fillId="0" borderId="8" xfId="0" applyBorder="1" applyProtection="1"/>
    <xf numFmtId="0" fontId="0" fillId="0" borderId="12" xfId="0" applyBorder="1" applyAlignment="1" applyProtection="1">
      <alignment horizontal="right"/>
    </xf>
    <xf numFmtId="0" fontId="0" fillId="0" borderId="13" xfId="0" applyBorder="1" applyAlignment="1" applyProtection="1">
      <alignment horizontal="right"/>
    </xf>
    <xf numFmtId="0" fontId="8" fillId="0" borderId="0" xfId="0" applyFont="1" applyAlignment="1" applyProtection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19050</xdr:rowOff>
    </xdr:from>
    <xdr:to>
      <xdr:col>5</xdr:col>
      <xdr:colOff>295275</xdr:colOff>
      <xdr:row>3</xdr:row>
      <xdr:rowOff>114300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C02AC9BB-B4D0-4DFB-95AE-06CACEB9B6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619625" cy="1190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9525</xdr:rowOff>
    </xdr:from>
    <xdr:to>
      <xdr:col>5</xdr:col>
      <xdr:colOff>28575</xdr:colOff>
      <xdr:row>3</xdr:row>
      <xdr:rowOff>111125</xdr:rowOff>
    </xdr:to>
    <xdr:pic>
      <xdr:nvPicPr>
        <xdr:cNvPr id="2" name="Imagen 5">
          <a:extLst>
            <a:ext uri="{FF2B5EF4-FFF2-40B4-BE49-F238E27FC236}">
              <a16:creationId xmlns:a16="http://schemas.microsoft.com/office/drawing/2014/main" id="{9DEFF99D-6BA8-4D41-A1F2-98B4A1285A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"/>
          <a:ext cx="4614863" cy="1228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vpetisco\Downloads\comserv_liquidacio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. Servicios"/>
      <sheetName val="Tribunal"/>
      <sheetName val="Valores"/>
    </sheetNames>
    <sheetDataSet>
      <sheetData sheetId="0" refreshError="1"/>
      <sheetData sheetId="1" refreshError="1"/>
      <sheetData sheetId="2">
        <row r="9">
          <cell r="B9" t="str">
            <v>Grupo 1</v>
          </cell>
          <cell r="C9">
            <v>999.99</v>
          </cell>
          <cell r="D9">
            <v>53.34</v>
          </cell>
        </row>
        <row r="10">
          <cell r="B10" t="str">
            <v>Grupo 2</v>
          </cell>
          <cell r="C10">
            <v>65.97</v>
          </cell>
          <cell r="D10">
            <v>37.4</v>
          </cell>
        </row>
        <row r="11">
          <cell r="B11" t="str">
            <v>Grupo 3</v>
          </cell>
          <cell r="C11">
            <v>48.92</v>
          </cell>
          <cell r="D11">
            <v>28.21</v>
          </cell>
        </row>
        <row r="23">
          <cell r="C23">
            <v>0.26</v>
          </cell>
          <cell r="D23">
            <v>0.106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ucm.es/data/cont/docs/3-2019-06-21-Info-Adic.Gestion.Economico-Financiera.pdf" TargetMode="External"/><Relationship Id="rId2" Type="http://schemas.openxmlformats.org/officeDocument/2006/relationships/hyperlink" Target="https://www.ucm.es/data/cont/docs/3-2019-06-21-Info-Adic.Gestion.Economico-Financiera.pdf" TargetMode="External"/><Relationship Id="rId1" Type="http://schemas.openxmlformats.org/officeDocument/2006/relationships/hyperlink" Target="https://www.ucm.es/data/cont/docs/3-2019-06-21-Info-Adic.Gestion.Economico-Financiera.pdf" TargetMode="External"/><Relationship Id="rId6" Type="http://schemas.openxmlformats.org/officeDocument/2006/relationships/drawing" Target="../drawings/drawing1.xml"/><Relationship Id="rId5" Type="http://schemas.openxmlformats.org/officeDocument/2006/relationships/hyperlink" Target="https://www.ucm.es/data/cont/docs/3-2019-06-21-Info-Adic.Gestion.Economico-Financiera.pdf" TargetMode="External"/><Relationship Id="rId4" Type="http://schemas.openxmlformats.org/officeDocument/2006/relationships/hyperlink" Target="https://www.ucm.es/data/cont/docs/3-2019-06-21-Info-Adic.Gestion.Economico-Financiera.pdf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hyperlink" Target="https://www.ucm.es/data/cont/docs/3-2019-06-21-Info-Adic.Gestion.Economico-Financiera.pdf" TargetMode="External"/><Relationship Id="rId7" Type="http://schemas.openxmlformats.org/officeDocument/2006/relationships/vmlDrawing" Target="../drawings/vmlDrawing1.vml"/><Relationship Id="rId2" Type="http://schemas.openxmlformats.org/officeDocument/2006/relationships/hyperlink" Target="https://www.ucm.es/data/cont/docs/3-2019-06-21-Info-Adic.Gestion.Economico-Financiera.pdf" TargetMode="External"/><Relationship Id="rId1" Type="http://schemas.openxmlformats.org/officeDocument/2006/relationships/hyperlink" Target="https://www.ucm.es/data/cont/docs/3-2019-06-21-Info-Adic.Gestion.Economico-Financiera.pdf" TargetMode="External"/><Relationship Id="rId6" Type="http://schemas.openxmlformats.org/officeDocument/2006/relationships/drawing" Target="../drawings/drawing2.xml"/><Relationship Id="rId5" Type="http://schemas.openxmlformats.org/officeDocument/2006/relationships/hyperlink" Target="https://www.ucm.es/data/cont/docs/3-2019-06-21-Info-Adic.Gestion.Economico-Financiera.pdf" TargetMode="External"/><Relationship Id="rId4" Type="http://schemas.openxmlformats.org/officeDocument/2006/relationships/hyperlink" Target="https://www.ucm.es/data/cont/docs/3-2019-06-21-Info-Adic.Gestion.Economico-Financiera.pdf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9D5C2B-F369-4731-87A0-9CFCF119B726}">
  <dimension ref="A1:P71"/>
  <sheetViews>
    <sheetView tabSelected="1" workbookViewId="0">
      <selection activeCell="N51" sqref="N51"/>
    </sheetView>
  </sheetViews>
  <sheetFormatPr baseColWidth="10" defaultRowHeight="15" x14ac:dyDescent="0.25"/>
  <cols>
    <col min="1" max="1" width="17.140625" style="1" customWidth="1"/>
    <col min="2" max="7" width="12" style="1" customWidth="1"/>
    <col min="8" max="9" width="14" style="1" customWidth="1"/>
    <col min="10" max="10" width="3.28515625" style="1" customWidth="1"/>
    <col min="16" max="16" width="11.42578125" hidden="1" customWidth="1"/>
  </cols>
  <sheetData>
    <row r="1" spans="1:9" s="1" customFormat="1" x14ac:dyDescent="0.25"/>
    <row r="2" spans="1:9" s="1" customFormat="1" x14ac:dyDescent="0.25"/>
    <row r="3" spans="1:9" s="1" customFormat="1" ht="58.5" customHeight="1" x14ac:dyDescent="0.25">
      <c r="H3" s="95" t="s">
        <v>0</v>
      </c>
      <c r="I3" s="95"/>
    </row>
    <row r="4" spans="1:9" s="1" customFormat="1" ht="15.75" thickBot="1" x14ac:dyDescent="0.3">
      <c r="A4" s="2"/>
      <c r="B4" s="2"/>
      <c r="C4" s="2"/>
      <c r="D4" s="2"/>
      <c r="E4" s="2"/>
      <c r="F4" s="2"/>
      <c r="G4" s="2"/>
      <c r="H4" s="2"/>
      <c r="I4" s="3" t="s">
        <v>1</v>
      </c>
    </row>
    <row r="5" spans="1:9" s="1" customFormat="1" x14ac:dyDescent="0.25"/>
    <row r="6" spans="1:9" s="5" customFormat="1" x14ac:dyDescent="0.25">
      <c r="A6" s="4" t="s">
        <v>2</v>
      </c>
      <c r="B6" s="89"/>
      <c r="C6" s="89"/>
      <c r="D6" s="89"/>
      <c r="E6" s="89"/>
      <c r="G6" s="4" t="s">
        <v>3</v>
      </c>
      <c r="H6" s="89"/>
      <c r="I6" s="89"/>
    </row>
    <row r="7" spans="1:9" s="5" customFormat="1" x14ac:dyDescent="0.25">
      <c r="A7" s="4" t="s">
        <v>4</v>
      </c>
      <c r="B7" s="89"/>
      <c r="C7" s="89"/>
      <c r="D7" s="89"/>
      <c r="E7" s="89"/>
      <c r="G7" s="4" t="s">
        <v>5</v>
      </c>
      <c r="H7" s="89"/>
      <c r="I7" s="89"/>
    </row>
    <row r="8" spans="1:9" s="5" customFormat="1" x14ac:dyDescent="0.25">
      <c r="A8" s="4" t="s">
        <v>6</v>
      </c>
      <c r="B8" s="89"/>
      <c r="C8" s="89"/>
      <c r="D8" s="89"/>
      <c r="E8" s="89"/>
      <c r="G8" s="4" t="s">
        <v>7</v>
      </c>
      <c r="H8" s="89"/>
      <c r="I8" s="89"/>
    </row>
    <row r="9" spans="1:9" s="5" customFormat="1" x14ac:dyDescent="0.25">
      <c r="A9" s="4" t="s">
        <v>8</v>
      </c>
      <c r="B9" s="89"/>
      <c r="C9" s="89"/>
      <c r="D9" s="89"/>
      <c r="E9" s="89"/>
      <c r="G9" s="4" t="s">
        <v>9</v>
      </c>
      <c r="H9" s="90" t="s">
        <v>10</v>
      </c>
      <c r="I9" s="90"/>
    </row>
    <row r="10" spans="1:9" s="1" customFormat="1" x14ac:dyDescent="0.25">
      <c r="H10" s="6"/>
    </row>
    <row r="11" spans="1:9" s="1" customFormat="1" x14ac:dyDescent="0.25">
      <c r="A11" s="7" t="s">
        <v>11</v>
      </c>
      <c r="B11" s="8"/>
      <c r="C11" s="8"/>
      <c r="D11" s="8"/>
      <c r="E11" s="8"/>
      <c r="F11" s="8"/>
      <c r="G11" s="8"/>
      <c r="H11" s="8"/>
      <c r="I11" s="8"/>
    </row>
    <row r="12" spans="1:9" s="1" customFormat="1" x14ac:dyDescent="0.25"/>
    <row r="13" spans="1:9" s="1" customFormat="1" x14ac:dyDescent="0.25">
      <c r="A13" s="91" t="s">
        <v>12</v>
      </c>
      <c r="B13" s="92"/>
      <c r="C13" s="92"/>
      <c r="D13" s="93"/>
      <c r="E13" s="94" t="s">
        <v>13</v>
      </c>
      <c r="F13" s="94"/>
      <c r="G13" s="94"/>
      <c r="H13" s="94"/>
      <c r="I13" s="94"/>
    </row>
    <row r="14" spans="1:9" s="1" customFormat="1" x14ac:dyDescent="0.25">
      <c r="A14" s="91" t="s">
        <v>14</v>
      </c>
      <c r="B14" s="93"/>
      <c r="C14" s="9" t="s">
        <v>15</v>
      </c>
      <c r="D14" s="9" t="s">
        <v>16</v>
      </c>
      <c r="E14" s="94" t="s">
        <v>14</v>
      </c>
      <c r="F14" s="94"/>
      <c r="G14" s="94"/>
      <c r="H14" s="9" t="s">
        <v>15</v>
      </c>
      <c r="I14" s="9" t="s">
        <v>16</v>
      </c>
    </row>
    <row r="15" spans="1:9" s="1" customFormat="1" x14ac:dyDescent="0.25">
      <c r="A15" s="86"/>
      <c r="B15" s="87"/>
      <c r="C15" s="10"/>
      <c r="D15" s="11"/>
      <c r="E15" s="88"/>
      <c r="F15" s="85"/>
      <c r="G15" s="85"/>
      <c r="H15" s="10"/>
      <c r="I15" s="11"/>
    </row>
    <row r="16" spans="1:9" s="1" customFormat="1" x14ac:dyDescent="0.25">
      <c r="A16" s="83"/>
      <c r="B16" s="84"/>
      <c r="C16" s="10"/>
      <c r="D16" s="11"/>
      <c r="E16" s="88"/>
      <c r="F16" s="85"/>
      <c r="G16" s="85"/>
      <c r="H16" s="10"/>
      <c r="I16" s="11"/>
    </row>
    <row r="17" spans="1:9" s="1" customFormat="1" x14ac:dyDescent="0.25">
      <c r="A17" s="83" t="str">
        <f>IF(C17&lt;&gt;"",E16,"")</f>
        <v/>
      </c>
      <c r="B17" s="84"/>
      <c r="C17" s="12"/>
      <c r="D17" s="13"/>
      <c r="E17" s="85"/>
      <c r="F17" s="85"/>
      <c r="G17" s="85"/>
      <c r="H17" s="12"/>
      <c r="I17" s="12"/>
    </row>
    <row r="18" spans="1:9" s="1" customFormat="1" x14ac:dyDescent="0.25">
      <c r="A18" s="83" t="str">
        <f>IF(C18&lt;&gt;"",E17,"")</f>
        <v/>
      </c>
      <c r="B18" s="84"/>
      <c r="C18" s="12"/>
      <c r="D18" s="12"/>
      <c r="E18" s="85"/>
      <c r="F18" s="85"/>
      <c r="G18" s="85"/>
      <c r="H18" s="12"/>
      <c r="I18" s="12"/>
    </row>
    <row r="19" spans="1:9" s="1" customFormat="1" x14ac:dyDescent="0.25">
      <c r="A19" s="83" t="str">
        <f>IF(C19&lt;&gt;"",E18,"")</f>
        <v/>
      </c>
      <c r="B19" s="84"/>
      <c r="C19" s="12"/>
      <c r="D19" s="12"/>
      <c r="E19" s="85"/>
      <c r="F19" s="85"/>
      <c r="G19" s="85"/>
      <c r="H19" s="12"/>
      <c r="I19" s="12"/>
    </row>
    <row r="20" spans="1:9" s="1" customFormat="1" x14ac:dyDescent="0.25">
      <c r="A20" s="83" t="str">
        <f>IF(C20&lt;&gt;"",E19,"")</f>
        <v/>
      </c>
      <c r="B20" s="84"/>
      <c r="C20" s="14"/>
      <c r="D20" s="14"/>
      <c r="E20" s="85"/>
      <c r="F20" s="85"/>
      <c r="G20" s="85"/>
      <c r="H20" s="14"/>
      <c r="I20" s="14"/>
    </row>
    <row r="21" spans="1:9" s="1" customFormat="1" x14ac:dyDescent="0.25"/>
    <row r="22" spans="1:9" s="1" customFormat="1" x14ac:dyDescent="0.25">
      <c r="A22" s="15"/>
      <c r="C22" s="1" t="s">
        <v>17</v>
      </c>
      <c r="D22" s="16"/>
      <c r="E22" s="17" t="s">
        <v>18</v>
      </c>
      <c r="F22" s="18">
        <f>IF(H9="Grupo 1",Hoja2!D9,IF(H9="Grupo 2",Hoja2!D10,Hoja2!D11))</f>
        <v>37.4</v>
      </c>
      <c r="G22" s="19" t="s">
        <v>19</v>
      </c>
      <c r="H22" s="18">
        <f>D22*F22</f>
        <v>0</v>
      </c>
    </row>
    <row r="23" spans="1:9" s="1" customFormat="1" x14ac:dyDescent="0.25">
      <c r="C23" s="1" t="s">
        <v>20</v>
      </c>
      <c r="D23" s="16"/>
      <c r="E23" s="17" t="s">
        <v>18</v>
      </c>
      <c r="F23" s="20"/>
      <c r="G23" s="19" t="s">
        <v>19</v>
      </c>
      <c r="H23" s="18">
        <f>D23*F23</f>
        <v>0</v>
      </c>
    </row>
    <row r="24" spans="1:9" s="1" customFormat="1" x14ac:dyDescent="0.25">
      <c r="D24" s="16"/>
      <c r="E24" s="17" t="s">
        <v>18</v>
      </c>
      <c r="F24" s="20"/>
      <c r="G24" s="19" t="s">
        <v>19</v>
      </c>
      <c r="H24" s="18">
        <f>D24*F24</f>
        <v>0</v>
      </c>
    </row>
    <row r="25" spans="1:9" s="1" customFormat="1" x14ac:dyDescent="0.25">
      <c r="D25" s="16"/>
      <c r="E25" s="17" t="s">
        <v>18</v>
      </c>
      <c r="F25" s="20"/>
      <c r="G25" s="19" t="s">
        <v>19</v>
      </c>
      <c r="H25" s="18">
        <f>D25*F25</f>
        <v>0</v>
      </c>
    </row>
    <row r="26" spans="1:9" s="1" customFormat="1" x14ac:dyDescent="0.25">
      <c r="D26" s="16"/>
      <c r="E26" s="17" t="s">
        <v>18</v>
      </c>
      <c r="F26" s="20"/>
      <c r="G26" s="19" t="s">
        <v>19</v>
      </c>
      <c r="H26" s="18">
        <f>D26*F26</f>
        <v>0</v>
      </c>
    </row>
    <row r="27" spans="1:9" s="1" customFormat="1" x14ac:dyDescent="0.25">
      <c r="G27" s="21" t="s">
        <v>21</v>
      </c>
      <c r="H27" s="18">
        <f>SUM(H22:H26)</f>
        <v>0</v>
      </c>
    </row>
    <row r="28" spans="1:9" s="1" customFormat="1" x14ac:dyDescent="0.25">
      <c r="A28" s="22" t="s">
        <v>22</v>
      </c>
      <c r="B28" s="8"/>
      <c r="C28" s="8"/>
      <c r="D28" s="8"/>
      <c r="E28" s="8"/>
      <c r="F28" s="8"/>
      <c r="G28" s="8"/>
      <c r="H28" s="8"/>
      <c r="I28" s="8"/>
    </row>
    <row r="29" spans="1:9" s="1" customFormat="1" x14ac:dyDescent="0.25">
      <c r="A29" s="23"/>
      <c r="B29" s="24"/>
      <c r="C29" s="24"/>
      <c r="D29" s="24"/>
      <c r="E29" s="24"/>
      <c r="F29" s="24"/>
      <c r="G29" s="24"/>
      <c r="H29" s="24"/>
    </row>
    <row r="30" spans="1:9" s="1" customFormat="1" x14ac:dyDescent="0.25">
      <c r="C30" s="1" t="s">
        <v>23</v>
      </c>
      <c r="H30" s="20"/>
    </row>
    <row r="31" spans="1:9" s="1" customFormat="1" x14ac:dyDescent="0.25">
      <c r="C31" s="1" t="s">
        <v>17</v>
      </c>
      <c r="D31" s="16"/>
      <c r="E31" s="17" t="s">
        <v>18</v>
      </c>
      <c r="F31" s="20"/>
      <c r="G31" s="19" t="s">
        <v>19</v>
      </c>
      <c r="H31" s="18">
        <f>D31*MIN(F31,VLOOKUP($H$9,Hoja2!$B$9:$D$11,2,FALSE)*IF(COUNTIF($E$15:$G$20,"BARCELONA")&gt;0,1.4,1))</f>
        <v>0</v>
      </c>
    </row>
    <row r="32" spans="1:9" s="1" customFormat="1" x14ac:dyDescent="0.25">
      <c r="C32" s="1" t="s">
        <v>20</v>
      </c>
      <c r="D32" s="16"/>
      <c r="E32" s="17" t="s">
        <v>18</v>
      </c>
      <c r="F32" s="20"/>
      <c r="G32" s="19" t="s">
        <v>19</v>
      </c>
      <c r="H32" s="18">
        <f>D32*F32</f>
        <v>0</v>
      </c>
    </row>
    <row r="33" spans="1:9" s="1" customFormat="1" x14ac:dyDescent="0.25">
      <c r="D33" s="16"/>
      <c r="E33" s="17" t="s">
        <v>18</v>
      </c>
      <c r="F33" s="20"/>
      <c r="G33" s="19" t="s">
        <v>19</v>
      </c>
      <c r="H33" s="18">
        <f>D33*F33</f>
        <v>0</v>
      </c>
    </row>
    <row r="34" spans="1:9" s="1" customFormat="1" x14ac:dyDescent="0.25">
      <c r="D34" s="16"/>
      <c r="E34" s="17" t="s">
        <v>18</v>
      </c>
      <c r="F34" s="20"/>
      <c r="G34" s="19" t="s">
        <v>19</v>
      </c>
      <c r="H34" s="18">
        <f>D34*F34</f>
        <v>0</v>
      </c>
    </row>
    <row r="35" spans="1:9" s="1" customFormat="1" x14ac:dyDescent="0.25">
      <c r="G35" s="21" t="s">
        <v>24</v>
      </c>
      <c r="H35" s="18">
        <f>SUM(H30:H34)</f>
        <v>0</v>
      </c>
    </row>
    <row r="36" spans="1:9" s="1" customFormat="1" x14ac:dyDescent="0.25">
      <c r="A36" s="22" t="s">
        <v>25</v>
      </c>
      <c r="B36" s="8"/>
      <c r="C36" s="8"/>
      <c r="D36" s="8"/>
      <c r="E36" s="8"/>
      <c r="F36" s="8"/>
      <c r="G36" s="25"/>
      <c r="H36" s="26"/>
      <c r="I36" s="8"/>
    </row>
    <row r="37" spans="1:9" s="1" customFormat="1" x14ac:dyDescent="0.25">
      <c r="A37" s="23"/>
      <c r="B37" s="24"/>
      <c r="C37" s="24"/>
      <c r="D37" s="24"/>
      <c r="E37" s="24"/>
      <c r="F37" s="24"/>
      <c r="G37" s="27"/>
      <c r="H37" s="28"/>
    </row>
    <row r="38" spans="1:9" s="1" customFormat="1" x14ac:dyDescent="0.25">
      <c r="C38" s="1" t="s">
        <v>23</v>
      </c>
      <c r="H38" s="20"/>
    </row>
    <row r="39" spans="1:9" s="1" customFormat="1" x14ac:dyDescent="0.25">
      <c r="C39" s="21" t="s">
        <v>26</v>
      </c>
      <c r="D39" s="29"/>
      <c r="E39" s="29"/>
      <c r="F39" s="29"/>
      <c r="G39" s="29"/>
      <c r="H39" s="20"/>
    </row>
    <row r="40" spans="1:9" s="1" customFormat="1" x14ac:dyDescent="0.25">
      <c r="A40" s="1" t="s">
        <v>27</v>
      </c>
      <c r="B40" s="30" t="s">
        <v>28</v>
      </c>
      <c r="C40" s="21" t="s">
        <v>29</v>
      </c>
      <c r="D40" s="16"/>
      <c r="E40" s="17" t="s">
        <v>18</v>
      </c>
      <c r="F40" s="31">
        <f>IF(B40="(automóvil)",Hoja2!C23,Hoja2!D23)</f>
        <v>0.26</v>
      </c>
      <c r="G40" s="19" t="s">
        <v>19</v>
      </c>
      <c r="H40" s="18">
        <f>D40*F40</f>
        <v>0</v>
      </c>
    </row>
    <row r="41" spans="1:9" s="1" customFormat="1" x14ac:dyDescent="0.25">
      <c r="C41" s="21" t="s">
        <v>30</v>
      </c>
      <c r="D41" s="73"/>
      <c r="E41" s="73"/>
      <c r="F41" s="73"/>
      <c r="G41" s="32"/>
      <c r="H41" s="20"/>
    </row>
    <row r="42" spans="1:9" s="1" customFormat="1" x14ac:dyDescent="0.25">
      <c r="G42" s="21" t="s">
        <v>31</v>
      </c>
      <c r="H42" s="33">
        <f>SUM(H38:H41)</f>
        <v>0</v>
      </c>
    </row>
    <row r="43" spans="1:9" s="1" customFormat="1" x14ac:dyDescent="0.25">
      <c r="A43" s="22" t="s">
        <v>32</v>
      </c>
      <c r="B43" s="8"/>
      <c r="C43" s="8"/>
      <c r="D43" s="8"/>
      <c r="E43" s="8"/>
      <c r="F43" s="8"/>
      <c r="G43" s="8"/>
      <c r="H43" s="8"/>
      <c r="I43" s="8"/>
    </row>
    <row r="44" spans="1:9" s="1" customFormat="1" x14ac:dyDescent="0.25">
      <c r="G44" s="21" t="s">
        <v>33</v>
      </c>
      <c r="H44" s="20"/>
    </row>
    <row r="45" spans="1:9" s="1" customFormat="1" x14ac:dyDescent="0.25"/>
    <row r="46" spans="1:9" s="1" customFormat="1" x14ac:dyDescent="0.25">
      <c r="A46" s="22" t="s">
        <v>34</v>
      </c>
      <c r="B46" s="8"/>
      <c r="C46" s="8"/>
      <c r="D46" s="8"/>
      <c r="E46" s="8"/>
      <c r="F46" s="8"/>
      <c r="G46" s="8"/>
      <c r="H46" s="8"/>
      <c r="I46" s="8"/>
    </row>
    <row r="47" spans="1:9" s="1" customFormat="1" x14ac:dyDescent="0.25"/>
    <row r="48" spans="1:9" s="1" customFormat="1" x14ac:dyDescent="0.25">
      <c r="A48" s="73"/>
      <c r="B48" s="73"/>
      <c r="C48" s="73"/>
      <c r="D48" s="73"/>
      <c r="E48" s="73"/>
      <c r="F48" s="73"/>
      <c r="G48" s="73"/>
      <c r="H48" s="73"/>
      <c r="I48" s="73"/>
    </row>
    <row r="49" spans="1:16" s="1" customFormat="1" x14ac:dyDescent="0.25">
      <c r="A49" s="73"/>
      <c r="B49" s="73"/>
      <c r="C49" s="73"/>
      <c r="D49" s="73"/>
      <c r="E49" s="73"/>
      <c r="F49" s="73"/>
      <c r="G49" s="73"/>
      <c r="H49" s="73"/>
      <c r="I49" s="73"/>
    </row>
    <row r="50" spans="1:16" s="1" customFormat="1" x14ac:dyDescent="0.25">
      <c r="A50" s="73"/>
      <c r="B50" s="73"/>
      <c r="C50" s="73"/>
      <c r="D50" s="73"/>
      <c r="E50" s="73"/>
      <c r="F50" s="73"/>
      <c r="G50" s="73"/>
      <c r="H50" s="73"/>
      <c r="I50" s="73"/>
    </row>
    <row r="51" spans="1:16" s="1" customFormat="1" x14ac:dyDescent="0.25">
      <c r="G51" s="24"/>
      <c r="H51" s="24"/>
    </row>
    <row r="52" spans="1:16" s="1" customFormat="1" x14ac:dyDescent="0.25">
      <c r="A52" s="74" t="s">
        <v>35</v>
      </c>
      <c r="B52" s="75"/>
      <c r="C52" s="76"/>
      <c r="D52" s="34"/>
      <c r="E52" s="34"/>
      <c r="F52" s="34"/>
      <c r="G52" s="34"/>
      <c r="H52" s="35" t="s">
        <v>36</v>
      </c>
      <c r="I52" s="36">
        <f>H27+H35+H42+H44</f>
        <v>0</v>
      </c>
    </row>
    <row r="53" spans="1:16" s="1" customFormat="1" x14ac:dyDescent="0.25">
      <c r="A53" s="77" t="s">
        <v>37</v>
      </c>
      <c r="B53" s="78"/>
      <c r="C53" s="79"/>
      <c r="D53" s="24"/>
      <c r="E53" s="24"/>
      <c r="F53" s="24"/>
      <c r="G53" s="24"/>
      <c r="H53" s="37" t="s">
        <v>38</v>
      </c>
      <c r="I53" s="38">
        <f>H30+H38</f>
        <v>0</v>
      </c>
    </row>
    <row r="54" spans="1:16" s="1" customFormat="1" x14ac:dyDescent="0.25">
      <c r="A54" s="80" t="s">
        <v>78</v>
      </c>
      <c r="B54" s="81"/>
      <c r="C54" s="82"/>
      <c r="D54" s="24"/>
      <c r="E54" s="24"/>
      <c r="F54" s="24"/>
      <c r="G54" s="24"/>
      <c r="H54" s="27" t="s">
        <v>39</v>
      </c>
      <c r="I54" s="38"/>
      <c r="P54" s="1" t="s">
        <v>77</v>
      </c>
    </row>
    <row r="55" spans="1:16" s="1" customFormat="1" x14ac:dyDescent="0.25">
      <c r="A55" s="39"/>
      <c r="B55" s="24"/>
      <c r="C55" s="40"/>
      <c r="D55" s="24"/>
      <c r="E55" s="24"/>
      <c r="F55" s="24"/>
      <c r="G55" s="24"/>
      <c r="H55" s="37" t="s">
        <v>40</v>
      </c>
      <c r="I55" s="38"/>
      <c r="P55" s="1" t="s">
        <v>78</v>
      </c>
    </row>
    <row r="56" spans="1:16" s="1" customFormat="1" x14ac:dyDescent="0.25">
      <c r="A56" s="39"/>
      <c r="B56" s="24"/>
      <c r="C56" s="40"/>
      <c r="D56" s="24"/>
      <c r="E56" s="24" t="str">
        <f>IF(I56&lt;0,"Recibí reintegro,","")</f>
        <v/>
      </c>
      <c r="F56" s="24"/>
      <c r="G56" s="24"/>
      <c r="H56" s="27" t="str">
        <f>CONCATENATE("Total a ",IF(I56&lt;0,"reintegrar","percibir")," (A+B+C+D-E-F), máx. G:")</f>
        <v>Total a percibir (A+B+C+D-E-F), máx. G:</v>
      </c>
      <c r="I56" s="41">
        <f>MIN(I52,I55)-I53-I54</f>
        <v>0</v>
      </c>
      <c r="P56" s="1" t="s">
        <v>79</v>
      </c>
    </row>
    <row r="57" spans="1:16" s="1" customFormat="1" x14ac:dyDescent="0.25">
      <c r="A57" s="39"/>
      <c r="B57" s="24"/>
      <c r="C57" s="40"/>
      <c r="D57" s="24"/>
      <c r="E57" s="24"/>
      <c r="F57" s="24"/>
      <c r="G57" s="24"/>
      <c r="H57" s="27" t="str">
        <f>CONCATENATE("Conforme",IF(I56&lt;0,""," y recibido"),",")</f>
        <v>Conforme y recibido,</v>
      </c>
      <c r="I57" s="40"/>
    </row>
    <row r="58" spans="1:16" s="1" customFormat="1" ht="12.75" customHeight="1" x14ac:dyDescent="0.25">
      <c r="A58" s="39"/>
      <c r="B58" s="24"/>
      <c r="C58" s="40"/>
      <c r="D58" s="24"/>
      <c r="E58" s="24"/>
      <c r="F58" s="24"/>
      <c r="G58" s="24"/>
      <c r="H58" s="27"/>
      <c r="I58" s="40"/>
    </row>
    <row r="59" spans="1:16" s="1" customFormat="1" x14ac:dyDescent="0.25">
      <c r="A59" s="39"/>
      <c r="B59" s="24"/>
      <c r="C59" s="40"/>
      <c r="D59" s="24"/>
      <c r="E59" s="24"/>
      <c r="F59" s="24"/>
      <c r="G59" s="24"/>
      <c r="H59" s="27"/>
      <c r="I59" s="40"/>
    </row>
    <row r="60" spans="1:16" s="1" customFormat="1" x14ac:dyDescent="0.25">
      <c r="A60" s="39"/>
      <c r="B60" s="24"/>
      <c r="C60" s="40"/>
      <c r="D60" s="24"/>
      <c r="E60" s="24"/>
      <c r="F60" s="24"/>
      <c r="G60" s="24"/>
      <c r="H60" s="24"/>
      <c r="I60" s="40"/>
    </row>
    <row r="61" spans="1:16" s="1" customFormat="1" x14ac:dyDescent="0.25">
      <c r="A61" s="39"/>
      <c r="B61" s="24"/>
      <c r="C61" s="40"/>
      <c r="D61" s="27" t="str">
        <f>IF((I52-I53-I54)&lt;0,"Fdo.:","")</f>
        <v/>
      </c>
      <c r="E61" s="81"/>
      <c r="F61" s="81"/>
      <c r="G61" s="27" t="s">
        <v>41</v>
      </c>
      <c r="H61" s="81"/>
      <c r="I61" s="82"/>
    </row>
    <row r="62" spans="1:16" s="1" customFormat="1" x14ac:dyDescent="0.25">
      <c r="A62" s="39"/>
      <c r="B62" s="24"/>
      <c r="C62" s="40"/>
      <c r="D62" s="24"/>
      <c r="E62" s="24"/>
      <c r="F62" s="24"/>
      <c r="G62" s="24"/>
      <c r="H62" s="24"/>
      <c r="I62" s="40"/>
    </row>
    <row r="63" spans="1:16" s="1" customFormat="1" x14ac:dyDescent="0.25">
      <c r="A63" s="67" t="s">
        <v>42</v>
      </c>
      <c r="B63" s="68"/>
      <c r="C63" s="69"/>
      <c r="D63" s="25" t="s">
        <v>43</v>
      </c>
      <c r="E63" s="42"/>
      <c r="F63" s="43" t="s">
        <v>44</v>
      </c>
      <c r="G63" s="42"/>
      <c r="H63" s="43" t="s">
        <v>44</v>
      </c>
      <c r="I63" s="44"/>
    </row>
    <row r="64" spans="1:16" s="1" customFormat="1" x14ac:dyDescent="0.25"/>
    <row r="65" spans="1:9" s="1" customFormat="1" ht="15" customHeight="1" x14ac:dyDescent="0.25">
      <c r="A65" s="70" t="s">
        <v>45</v>
      </c>
      <c r="B65" s="71"/>
      <c r="C65" s="71"/>
      <c r="D65" s="71"/>
      <c r="E65" s="71"/>
      <c r="F65" s="71"/>
      <c r="G65" s="71"/>
      <c r="H65" s="71"/>
      <c r="I65" s="72"/>
    </row>
    <row r="66" spans="1:9" s="1" customFormat="1" ht="15" customHeight="1" x14ac:dyDescent="0.25">
      <c r="A66" s="45" t="s">
        <v>46</v>
      </c>
      <c r="B66" s="61" t="s">
        <v>47</v>
      </c>
      <c r="C66" s="62"/>
      <c r="D66" s="62"/>
      <c r="E66" s="62"/>
      <c r="F66" s="62"/>
      <c r="G66" s="62"/>
      <c r="H66" s="63"/>
      <c r="I66" s="46" t="s">
        <v>48</v>
      </c>
    </row>
    <row r="67" spans="1:9" s="1" customFormat="1" ht="15" customHeight="1" x14ac:dyDescent="0.25">
      <c r="A67" s="47" t="s">
        <v>49</v>
      </c>
      <c r="B67" s="64" t="s">
        <v>50</v>
      </c>
      <c r="C67" s="65"/>
      <c r="D67" s="65"/>
      <c r="E67" s="65"/>
      <c r="F67" s="65"/>
      <c r="G67" s="65"/>
      <c r="H67" s="66"/>
      <c r="I67" s="48" t="s">
        <v>48</v>
      </c>
    </row>
    <row r="68" spans="1:9" s="1" customFormat="1" ht="15" customHeight="1" x14ac:dyDescent="0.25">
      <c r="A68" s="45" t="s">
        <v>51</v>
      </c>
      <c r="B68" s="61" t="s">
        <v>52</v>
      </c>
      <c r="C68" s="62"/>
      <c r="D68" s="62"/>
      <c r="E68" s="62"/>
      <c r="F68" s="62"/>
      <c r="G68" s="62"/>
      <c r="H68" s="63"/>
      <c r="I68" s="46" t="s">
        <v>48</v>
      </c>
    </row>
    <row r="69" spans="1:9" s="1" customFormat="1" ht="15" customHeight="1" x14ac:dyDescent="0.25">
      <c r="A69" s="47" t="s">
        <v>53</v>
      </c>
      <c r="B69" s="64" t="s">
        <v>54</v>
      </c>
      <c r="C69" s="65"/>
      <c r="D69" s="65"/>
      <c r="E69" s="65"/>
      <c r="F69" s="65"/>
      <c r="G69" s="65"/>
      <c r="H69" s="66"/>
      <c r="I69" s="48" t="s">
        <v>48</v>
      </c>
    </row>
    <row r="70" spans="1:9" s="1" customFormat="1" ht="15" customHeight="1" x14ac:dyDescent="0.25">
      <c r="A70" s="45" t="s">
        <v>55</v>
      </c>
      <c r="B70" s="61" t="s">
        <v>56</v>
      </c>
      <c r="C70" s="62"/>
      <c r="D70" s="62"/>
      <c r="E70" s="62"/>
      <c r="F70" s="62"/>
      <c r="G70" s="62"/>
      <c r="H70" s="63"/>
      <c r="I70" s="46" t="s">
        <v>48</v>
      </c>
    </row>
    <row r="71" spans="1:9" s="1" customFormat="1" ht="25.5" customHeight="1" x14ac:dyDescent="0.25">
      <c r="A71" s="47" t="s">
        <v>57</v>
      </c>
      <c r="B71" s="64" t="s">
        <v>58</v>
      </c>
      <c r="C71" s="65"/>
      <c r="D71" s="65"/>
      <c r="E71" s="65"/>
      <c r="F71" s="65"/>
      <c r="G71" s="65"/>
      <c r="H71" s="65"/>
      <c r="I71" s="66"/>
    </row>
  </sheetData>
  <mergeCells count="40">
    <mergeCell ref="B8:E8"/>
    <mergeCell ref="H8:I8"/>
    <mergeCell ref="H3:I3"/>
    <mergeCell ref="B6:E6"/>
    <mergeCell ref="H6:I6"/>
    <mergeCell ref="B7:E7"/>
    <mergeCell ref="H7:I7"/>
    <mergeCell ref="B9:E9"/>
    <mergeCell ref="H9:I9"/>
    <mergeCell ref="A13:D13"/>
    <mergeCell ref="E13:I13"/>
    <mergeCell ref="A14:B14"/>
    <mergeCell ref="E14:G14"/>
    <mergeCell ref="A15:B15"/>
    <mergeCell ref="E15:G15"/>
    <mergeCell ref="A16:B16"/>
    <mergeCell ref="E16:G16"/>
    <mergeCell ref="A17:B17"/>
    <mergeCell ref="E17:G17"/>
    <mergeCell ref="E61:F61"/>
    <mergeCell ref="H61:I61"/>
    <mergeCell ref="A18:B18"/>
    <mergeCell ref="E18:G18"/>
    <mergeCell ref="A19:B19"/>
    <mergeCell ref="E19:G19"/>
    <mergeCell ref="A20:B20"/>
    <mergeCell ref="E20:G20"/>
    <mergeCell ref="D41:F41"/>
    <mergeCell ref="A48:I50"/>
    <mergeCell ref="A52:C52"/>
    <mergeCell ref="A53:C53"/>
    <mergeCell ref="A54:C54"/>
    <mergeCell ref="B70:H70"/>
    <mergeCell ref="B71:I71"/>
    <mergeCell ref="A63:C63"/>
    <mergeCell ref="A65:I65"/>
    <mergeCell ref="B66:H66"/>
    <mergeCell ref="B67:H67"/>
    <mergeCell ref="B68:H68"/>
    <mergeCell ref="B69:H69"/>
  </mergeCells>
  <dataValidations count="11">
    <dataValidation operator="greaterThanOrEqual" allowBlank="1" showInputMessage="1" showErrorMessage="1" sqref="I55" xr:uid="{E748FB1C-EE04-4CBF-A495-51DA10F1F634}"/>
    <dataValidation type="list" allowBlank="1" showInputMessage="1" showErrorMessage="1" sqref="H9" xr:uid="{0D6C0C48-B299-40B8-91EB-A8C03D4CE9F1}">
      <formula1>"Grupo 1,Grupo 2"</formula1>
    </dataValidation>
    <dataValidation type="time" allowBlank="1" showInputMessage="1" showErrorMessage="1" sqref="D15:D20 I15:I20" xr:uid="{09A16441-CA6F-4B82-AE12-94B42CAE2347}">
      <formula1>0</formula1>
      <formula2>0.999988425925926</formula2>
    </dataValidation>
    <dataValidation type="date" showInputMessage="1" showErrorMessage="1" sqref="C15:C20 H15:H20" xr:uid="{98CCDA96-9596-44EB-981A-2D119CBF2164}">
      <formula1>25569</formula1>
      <formula2>73050</formula2>
    </dataValidation>
    <dataValidation type="decimal" allowBlank="1" showInputMessage="1" showErrorMessage="1" sqref="D22:D26 F23:F26 F32:F34 D31:D34" xr:uid="{5E791A6D-4A47-4F2B-89F4-20CD80E054F5}">
      <formula1>0</formula1>
      <formula2>1000</formula2>
    </dataValidation>
    <dataValidation type="list" allowBlank="1" showInputMessage="1" showErrorMessage="1" sqref="B40" xr:uid="{3B777FC9-F4A3-4F7C-A8D2-6481401B44DC}">
      <formula1>"(automóvil),(motocicleta)"</formula1>
    </dataValidation>
    <dataValidation type="decimal" allowBlank="1" showInputMessage="1" showErrorMessage="1" sqref="H30 H41 D40 H38:H39 I53 H44" xr:uid="{9865A796-4679-4A62-BED7-173A75626448}">
      <formula1>0</formula1>
      <formula2>10000</formula2>
    </dataValidation>
    <dataValidation type="whole" allowBlank="1" showInputMessage="1" showErrorMessage="1" sqref="I63" xr:uid="{3FD96775-5FDF-4BFC-B135-E4C4D51473F5}">
      <formula1>1970</formula1>
      <formula2>2099</formula2>
    </dataValidation>
    <dataValidation type="list" allowBlank="1" showInputMessage="1" showErrorMessage="1" sqref="G63" xr:uid="{63DD3C18-C7F6-4EE9-9844-A84DF7242632}">
      <formula1>"enero,febrero,marzo,abril,mayo,junio,julio,agosto,septiembre,octubre,noviembre,diciembre"</formula1>
    </dataValidation>
    <dataValidation type="whole" allowBlank="1" showInputMessage="1" showErrorMessage="1" sqref="E63" xr:uid="{E8545A30-62EC-47DB-92CA-6C0ADBC96F3D}">
      <formula1>1</formula1>
      <formula2>31</formula2>
    </dataValidation>
    <dataValidation type="list" allowBlank="1" showInputMessage="1" showErrorMessage="1" sqref="A54:C54" xr:uid="{3BE44693-DF75-42E6-906D-458CC93BD2AC}">
      <formula1>$P$54:$P$57</formula1>
    </dataValidation>
  </dataValidations>
  <hyperlinks>
    <hyperlink ref="I66" r:id="rId1" xr:uid="{3A05CC3C-25CA-4A2B-AE13-012EECA41F2F}"/>
    <hyperlink ref="I67" r:id="rId2" xr:uid="{96AF9A5C-B66B-44F5-84B9-5CE1A1B7B9EC}"/>
    <hyperlink ref="I68" r:id="rId3" xr:uid="{33F4393D-83EA-41BB-8E77-14CB0A2076BD}"/>
    <hyperlink ref="I69" r:id="rId4" xr:uid="{FDB1B82B-A38B-4AED-9706-389B49B3D727}"/>
    <hyperlink ref="I70" r:id="rId5" xr:uid="{BDF23F1A-1BB0-4CED-9B7D-7E9583898CD4}"/>
  </hyperlinks>
  <pageMargins left="0.7" right="0.7" top="0.75" bottom="0.75" header="0.3" footer="0.3"/>
  <drawing r:id="rId6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7B828A-8211-4758-97DC-D59C840E6749}">
  <dimension ref="A3:O70"/>
  <sheetViews>
    <sheetView zoomScale="120" zoomScaleNormal="120" workbookViewId="0">
      <selection activeCell="L13" sqref="L13"/>
    </sheetView>
  </sheetViews>
  <sheetFormatPr baseColWidth="10" defaultRowHeight="15" x14ac:dyDescent="0.25"/>
  <cols>
    <col min="1" max="1" width="20.140625" style="1" customWidth="1"/>
    <col min="2" max="2" width="12.28515625" style="1" customWidth="1"/>
    <col min="3" max="3" width="12" style="1" customWidth="1"/>
    <col min="4" max="7" width="12.28515625" style="1" customWidth="1"/>
    <col min="8" max="9" width="13" style="1" customWidth="1"/>
    <col min="10" max="16384" width="11.42578125" style="1"/>
  </cols>
  <sheetData>
    <row r="3" spans="1:15" ht="58.5" customHeight="1" x14ac:dyDescent="0.25">
      <c r="G3" s="97" t="s">
        <v>80</v>
      </c>
      <c r="H3" s="98"/>
      <c r="I3" s="98"/>
      <c r="L3" s="99"/>
      <c r="M3" s="99"/>
    </row>
    <row r="4" spans="1:15" ht="13.5" customHeight="1" thickBot="1" x14ac:dyDescent="0.35">
      <c r="A4" s="2"/>
      <c r="B4" s="2"/>
      <c r="C4" s="100"/>
      <c r="D4" s="100"/>
      <c r="E4" s="100"/>
      <c r="F4" s="100"/>
      <c r="G4" s="100"/>
      <c r="H4" s="2"/>
      <c r="I4" s="3" t="s">
        <v>1</v>
      </c>
    </row>
    <row r="5" spans="1:15" ht="12.75" customHeight="1" x14ac:dyDescent="0.3">
      <c r="A5" s="101"/>
    </row>
    <row r="6" spans="1:15" s="5" customFormat="1" x14ac:dyDescent="0.25">
      <c r="A6" s="4" t="s">
        <v>2</v>
      </c>
      <c r="B6" s="89"/>
      <c r="C6" s="89"/>
      <c r="D6" s="89"/>
      <c r="E6" s="89"/>
      <c r="G6" s="4" t="s">
        <v>81</v>
      </c>
      <c r="H6" s="90" t="s">
        <v>82</v>
      </c>
      <c r="I6" s="90"/>
    </row>
    <row r="7" spans="1:15" s="5" customFormat="1" x14ac:dyDescent="0.25">
      <c r="A7" s="4" t="s">
        <v>4</v>
      </c>
      <c r="B7" s="89"/>
      <c r="C7" s="89"/>
      <c r="D7" s="89"/>
      <c r="E7" s="89"/>
    </row>
    <row r="8" spans="1:15" s="5" customFormat="1" x14ac:dyDescent="0.25">
      <c r="A8" s="4" t="s">
        <v>6</v>
      </c>
      <c r="B8" s="89"/>
      <c r="C8" s="89"/>
      <c r="D8" s="89"/>
      <c r="E8" s="89"/>
      <c r="G8" s="4" t="s">
        <v>3</v>
      </c>
      <c r="H8" s="89"/>
      <c r="I8" s="89"/>
    </row>
    <row r="9" spans="1:15" s="5" customFormat="1" x14ac:dyDescent="0.25">
      <c r="A9" s="4" t="s">
        <v>83</v>
      </c>
      <c r="B9" s="89"/>
      <c r="C9" s="89"/>
      <c r="D9" s="89"/>
      <c r="E9" s="89"/>
      <c r="G9" s="4" t="s">
        <v>5</v>
      </c>
      <c r="H9" s="89"/>
      <c r="I9" s="89"/>
    </row>
    <row r="10" spans="1:15" s="5" customFormat="1" x14ac:dyDescent="0.25">
      <c r="A10" s="4" t="s">
        <v>8</v>
      </c>
      <c r="B10" s="89"/>
      <c r="C10" s="89"/>
      <c r="D10" s="89"/>
      <c r="E10" s="89"/>
      <c r="F10" s="4"/>
      <c r="G10" s="4" t="s">
        <v>7</v>
      </c>
      <c r="H10" s="89"/>
      <c r="I10" s="89"/>
    </row>
    <row r="11" spans="1:15" s="5" customFormat="1" ht="12.75" customHeight="1" x14ac:dyDescent="0.25">
      <c r="A11" s="4" t="s">
        <v>84</v>
      </c>
      <c r="B11" s="89"/>
      <c r="C11" s="89"/>
      <c r="D11" s="89"/>
      <c r="E11" s="89"/>
      <c r="F11" s="4"/>
      <c r="G11" s="4" t="s">
        <v>9</v>
      </c>
      <c r="H11" s="90" t="s">
        <v>10</v>
      </c>
      <c r="I11" s="90"/>
      <c r="K11" s="102"/>
      <c r="L11" s="102"/>
      <c r="M11" s="102"/>
      <c r="N11" s="102"/>
      <c r="O11" s="102"/>
    </row>
    <row r="12" spans="1:15" x14ac:dyDescent="0.25">
      <c r="H12" s="6"/>
    </row>
    <row r="13" spans="1:15" x14ac:dyDescent="0.25">
      <c r="A13" s="7" t="s">
        <v>11</v>
      </c>
      <c r="B13" s="8"/>
      <c r="C13" s="8"/>
      <c r="D13" s="8"/>
      <c r="E13" s="8"/>
      <c r="F13" s="8"/>
      <c r="G13" s="8"/>
      <c r="H13" s="8"/>
      <c r="I13" s="8"/>
    </row>
    <row r="15" spans="1:15" x14ac:dyDescent="0.25">
      <c r="A15" s="91" t="s">
        <v>12</v>
      </c>
      <c r="B15" s="92"/>
      <c r="C15" s="92"/>
      <c r="D15" s="93"/>
      <c r="E15" s="94" t="s">
        <v>13</v>
      </c>
      <c r="F15" s="94"/>
      <c r="G15" s="94"/>
      <c r="H15" s="94"/>
      <c r="I15" s="94"/>
    </row>
    <row r="16" spans="1:15" x14ac:dyDescent="0.25">
      <c r="A16" s="91" t="s">
        <v>14</v>
      </c>
      <c r="B16" s="93"/>
      <c r="C16" s="9" t="s">
        <v>15</v>
      </c>
      <c r="D16" s="9" t="s">
        <v>16</v>
      </c>
      <c r="E16" s="74" t="s">
        <v>14</v>
      </c>
      <c r="F16" s="75"/>
      <c r="G16" s="76"/>
      <c r="H16" s="9" t="s">
        <v>15</v>
      </c>
      <c r="I16" s="9" t="s">
        <v>16</v>
      </c>
    </row>
    <row r="17" spans="1:9" x14ac:dyDescent="0.25">
      <c r="A17" s="103"/>
      <c r="B17" s="87"/>
      <c r="C17" s="10"/>
      <c r="D17" s="11"/>
      <c r="E17" s="85"/>
      <c r="F17" s="85"/>
      <c r="G17" s="85"/>
      <c r="H17" s="10"/>
      <c r="I17" s="11"/>
    </row>
    <row r="18" spans="1:9" x14ac:dyDescent="0.25">
      <c r="A18" s="83" t="str">
        <f>IF(C18&lt;&gt;"",E17,"")</f>
        <v/>
      </c>
      <c r="B18" s="84"/>
      <c r="C18" s="10"/>
      <c r="D18" s="12"/>
      <c r="E18" s="85"/>
      <c r="F18" s="85"/>
      <c r="G18" s="85"/>
      <c r="H18" s="12"/>
      <c r="I18" s="12"/>
    </row>
    <row r="19" spans="1:9" x14ac:dyDescent="0.25">
      <c r="A19" s="83" t="str">
        <f>IF(C19&lt;&gt;"",E18,"")</f>
        <v/>
      </c>
      <c r="B19" s="84"/>
      <c r="C19" s="12"/>
      <c r="D19" s="12"/>
      <c r="E19" s="85"/>
      <c r="F19" s="85"/>
      <c r="G19" s="85"/>
      <c r="H19" s="12"/>
      <c r="I19" s="12"/>
    </row>
    <row r="20" spans="1:9" x14ac:dyDescent="0.25">
      <c r="A20" s="83" t="str">
        <f>IF(C20&lt;&gt;"",E19,"")</f>
        <v/>
      </c>
      <c r="B20" s="84"/>
      <c r="C20" s="12"/>
      <c r="D20" s="12"/>
      <c r="E20" s="85"/>
      <c r="F20" s="85"/>
      <c r="G20" s="85"/>
      <c r="H20" s="12"/>
      <c r="I20" s="12"/>
    </row>
    <row r="22" spans="1:9" x14ac:dyDescent="0.25">
      <c r="A22" s="15"/>
      <c r="C22" s="1" t="s">
        <v>17</v>
      </c>
      <c r="D22" s="16"/>
      <c r="E22" s="17" t="s">
        <v>18</v>
      </c>
      <c r="F22" s="18">
        <f>IF(H11="Grupo 1",[1]Valores!D9,IF(H11="Grupo 2",[1]Valores!D10,[1]Valores!D11))</f>
        <v>37.4</v>
      </c>
      <c r="G22" s="19" t="s">
        <v>19</v>
      </c>
      <c r="H22" s="18">
        <f>D22*F22</f>
        <v>0</v>
      </c>
    </row>
    <row r="23" spans="1:9" x14ac:dyDescent="0.25">
      <c r="C23" s="1" t="s">
        <v>20</v>
      </c>
      <c r="D23" s="16"/>
      <c r="E23" s="17" t="s">
        <v>18</v>
      </c>
      <c r="F23" s="20"/>
      <c r="G23" s="19" t="s">
        <v>19</v>
      </c>
      <c r="H23" s="18">
        <f>D23*F23</f>
        <v>0</v>
      </c>
    </row>
    <row r="24" spans="1:9" x14ac:dyDescent="0.25">
      <c r="D24" s="16"/>
      <c r="E24" s="17" t="s">
        <v>18</v>
      </c>
      <c r="F24" s="20"/>
      <c r="G24" s="19" t="s">
        <v>19</v>
      </c>
      <c r="H24" s="18">
        <f>D24*F24</f>
        <v>0</v>
      </c>
    </row>
    <row r="25" spans="1:9" x14ac:dyDescent="0.25">
      <c r="D25" s="16"/>
      <c r="E25" s="17" t="s">
        <v>18</v>
      </c>
      <c r="F25" s="20"/>
      <c r="G25" s="19" t="s">
        <v>19</v>
      </c>
      <c r="H25" s="18">
        <f>D25*F25</f>
        <v>0</v>
      </c>
    </row>
    <row r="26" spans="1:9" x14ac:dyDescent="0.25">
      <c r="G26" s="21" t="s">
        <v>21</v>
      </c>
      <c r="H26" s="18">
        <f>SUM(H22:H25)</f>
        <v>0</v>
      </c>
    </row>
    <row r="27" spans="1:9" x14ac:dyDescent="0.25">
      <c r="A27" s="22" t="s">
        <v>22</v>
      </c>
      <c r="B27" s="8"/>
      <c r="C27" s="8"/>
      <c r="D27" s="8"/>
      <c r="E27" s="8"/>
      <c r="F27" s="8"/>
      <c r="G27" s="8"/>
      <c r="H27" s="8"/>
      <c r="I27" s="8"/>
    </row>
    <row r="29" spans="1:9" x14ac:dyDescent="0.25">
      <c r="C29" s="1" t="s">
        <v>23</v>
      </c>
      <c r="H29" s="20"/>
    </row>
    <row r="30" spans="1:9" x14ac:dyDescent="0.25">
      <c r="C30" s="1" t="s">
        <v>17</v>
      </c>
      <c r="D30" s="16"/>
      <c r="E30" s="17" t="s">
        <v>18</v>
      </c>
      <c r="F30" s="20"/>
      <c r="G30" s="19" t="s">
        <v>19</v>
      </c>
      <c r="H30" s="18">
        <f>D30*MIN(F30,VLOOKUP($H$11,[1]Valores!$B$9:$D$11,2,FALSE)*IF(COUNTIF($E$17:$G$20,"MADRID")&gt;0,1.4,1))</f>
        <v>0</v>
      </c>
    </row>
    <row r="31" spans="1:9" x14ac:dyDescent="0.25">
      <c r="C31" s="1" t="s">
        <v>20</v>
      </c>
      <c r="D31" s="16"/>
      <c r="E31" s="17" t="s">
        <v>18</v>
      </c>
      <c r="F31" s="20"/>
      <c r="G31" s="19" t="s">
        <v>19</v>
      </c>
      <c r="H31" s="18">
        <f>D31*F31</f>
        <v>0</v>
      </c>
    </row>
    <row r="32" spans="1:9" x14ac:dyDescent="0.25">
      <c r="D32" s="16"/>
      <c r="E32" s="17" t="s">
        <v>18</v>
      </c>
      <c r="F32" s="20"/>
      <c r="G32" s="19" t="s">
        <v>19</v>
      </c>
      <c r="H32" s="18">
        <f>D32*F32</f>
        <v>0</v>
      </c>
    </row>
    <row r="33" spans="1:9" x14ac:dyDescent="0.25">
      <c r="D33" s="16"/>
      <c r="E33" s="17" t="s">
        <v>18</v>
      </c>
      <c r="F33" s="20"/>
      <c r="G33" s="19" t="s">
        <v>19</v>
      </c>
      <c r="H33" s="18">
        <f>D33*F33</f>
        <v>0</v>
      </c>
    </row>
    <row r="34" spans="1:9" x14ac:dyDescent="0.25">
      <c r="G34" s="21" t="s">
        <v>24</v>
      </c>
      <c r="H34" s="18">
        <f>SUM(H29:H33)</f>
        <v>0</v>
      </c>
    </row>
    <row r="35" spans="1:9" x14ac:dyDescent="0.25">
      <c r="A35" s="22" t="s">
        <v>25</v>
      </c>
      <c r="B35" s="8"/>
      <c r="C35" s="8"/>
      <c r="D35" s="8"/>
      <c r="E35" s="8"/>
      <c r="F35" s="8"/>
      <c r="G35" s="25"/>
      <c r="H35" s="26"/>
      <c r="I35" s="8"/>
    </row>
    <row r="37" spans="1:9" x14ac:dyDescent="0.25">
      <c r="C37" s="1" t="s">
        <v>23</v>
      </c>
      <c r="H37" s="20"/>
    </row>
    <row r="38" spans="1:9" x14ac:dyDescent="0.25">
      <c r="C38" s="21" t="s">
        <v>26</v>
      </c>
      <c r="D38" s="29"/>
      <c r="E38" s="29"/>
      <c r="F38" s="29"/>
      <c r="G38" s="29"/>
      <c r="H38" s="20"/>
    </row>
    <row r="39" spans="1:9" x14ac:dyDescent="0.25">
      <c r="A39" s="1" t="s">
        <v>27</v>
      </c>
      <c r="B39" s="30" t="s">
        <v>28</v>
      </c>
      <c r="C39" s="21" t="s">
        <v>29</v>
      </c>
      <c r="D39" s="16"/>
      <c r="E39" s="17" t="s">
        <v>18</v>
      </c>
      <c r="F39" s="31">
        <f>IF(B39="(automóvil)",[1]Valores!C23,[1]Valores!D23)</f>
        <v>0.26</v>
      </c>
      <c r="G39" s="19" t="s">
        <v>19</v>
      </c>
      <c r="H39" s="18">
        <f>D39*F39</f>
        <v>0</v>
      </c>
    </row>
    <row r="40" spans="1:9" x14ac:dyDescent="0.25">
      <c r="C40" s="21" t="s">
        <v>30</v>
      </c>
      <c r="D40" s="104"/>
      <c r="E40" s="105"/>
      <c r="F40" s="106"/>
      <c r="G40" s="32"/>
      <c r="H40" s="20"/>
    </row>
    <row r="41" spans="1:9" x14ac:dyDescent="0.25">
      <c r="G41" s="21" t="s">
        <v>31</v>
      </c>
      <c r="H41" s="33">
        <f>SUM(H37:H40)</f>
        <v>0</v>
      </c>
    </row>
    <row r="42" spans="1:9" x14ac:dyDescent="0.25">
      <c r="A42" s="22" t="s">
        <v>85</v>
      </c>
      <c r="B42" s="8"/>
      <c r="C42" s="8"/>
      <c r="D42" s="8"/>
      <c r="E42" s="8"/>
      <c r="F42" s="8"/>
      <c r="G42" s="8"/>
      <c r="H42" s="8"/>
      <c r="I42" s="8"/>
    </row>
    <row r="43" spans="1:9" x14ac:dyDescent="0.25">
      <c r="A43" s="23"/>
      <c r="B43" s="24"/>
      <c r="C43" s="24"/>
      <c r="D43" s="24"/>
      <c r="E43" s="24"/>
      <c r="F43" s="24"/>
      <c r="G43" s="24"/>
      <c r="H43" s="24"/>
    </row>
    <row r="44" spans="1:9" x14ac:dyDescent="0.25">
      <c r="A44" s="23" t="s">
        <v>86</v>
      </c>
      <c r="B44" s="23" t="s">
        <v>87</v>
      </c>
      <c r="C44" s="24"/>
      <c r="D44" s="24"/>
      <c r="E44" s="24"/>
      <c r="F44" s="24"/>
      <c r="G44" s="24"/>
      <c r="H44" s="24"/>
    </row>
    <row r="45" spans="1:9" x14ac:dyDescent="0.25">
      <c r="A45" s="107">
        <v>2</v>
      </c>
      <c r="B45" s="108" t="s">
        <v>68</v>
      </c>
      <c r="C45" s="24"/>
      <c r="D45" s="16">
        <v>0</v>
      </c>
      <c r="E45" s="17" t="s">
        <v>18</v>
      </c>
      <c r="F45" s="18">
        <f ca="1">D45*INDIRECT(ADDRESS(CHOOSE(A45,16,17,18),IF(B45="Pres./Secr.",3,4),1,1,"Hoja2"))</f>
        <v>0</v>
      </c>
      <c r="G45" s="19" t="s">
        <v>19</v>
      </c>
      <c r="H45" s="18">
        <f ca="1">D45*F45</f>
        <v>0</v>
      </c>
    </row>
    <row r="46" spans="1:9" x14ac:dyDescent="0.25">
      <c r="A46" s="23"/>
      <c r="B46" s="24"/>
      <c r="C46" s="24" t="s">
        <v>88</v>
      </c>
      <c r="D46" s="104"/>
      <c r="E46" s="105"/>
      <c r="F46" s="106"/>
      <c r="G46" s="19" t="s">
        <v>19</v>
      </c>
      <c r="H46" s="18">
        <f ca="1">H45*0.15</f>
        <v>0</v>
      </c>
    </row>
    <row r="47" spans="1:9" x14ac:dyDescent="0.25">
      <c r="G47" s="21" t="s">
        <v>33</v>
      </c>
      <c r="H47" s="18">
        <f ca="1">H45-H46</f>
        <v>0</v>
      </c>
    </row>
    <row r="48" spans="1:9" x14ac:dyDescent="0.25">
      <c r="G48" s="24"/>
      <c r="H48" s="24"/>
    </row>
    <row r="49" spans="1:9" x14ac:dyDescent="0.25">
      <c r="A49" s="74" t="s">
        <v>35</v>
      </c>
      <c r="B49" s="75"/>
      <c r="C49" s="76"/>
      <c r="D49" s="109"/>
      <c r="E49" s="34"/>
      <c r="F49" s="34"/>
      <c r="G49" s="34"/>
      <c r="H49" s="35" t="s">
        <v>36</v>
      </c>
      <c r="I49" s="36">
        <f ca="1">H26+H34+H41+H47</f>
        <v>0</v>
      </c>
    </row>
    <row r="50" spans="1:9" x14ac:dyDescent="0.25">
      <c r="A50" s="77" t="s">
        <v>37</v>
      </c>
      <c r="B50" s="78"/>
      <c r="C50" s="79"/>
      <c r="D50" s="39"/>
      <c r="E50" s="24"/>
      <c r="F50" s="24"/>
      <c r="G50" s="24"/>
      <c r="H50" s="37" t="s">
        <v>38</v>
      </c>
      <c r="I50" s="38">
        <f>H29+H37</f>
        <v>0</v>
      </c>
    </row>
    <row r="51" spans="1:9" x14ac:dyDescent="0.25">
      <c r="A51" s="80" t="s">
        <v>89</v>
      </c>
      <c r="B51" s="81"/>
      <c r="C51" s="82"/>
      <c r="D51" s="39"/>
      <c r="E51" s="24"/>
      <c r="F51" s="24"/>
      <c r="G51" s="24"/>
      <c r="H51" s="27" t="s">
        <v>39</v>
      </c>
      <c r="I51" s="38"/>
    </row>
    <row r="52" spans="1:9" x14ac:dyDescent="0.25">
      <c r="A52" s="39"/>
      <c r="B52" s="24"/>
      <c r="C52" s="40"/>
      <c r="D52" s="39"/>
      <c r="E52" s="24"/>
      <c r="F52" s="24"/>
      <c r="G52" s="24"/>
      <c r="H52" s="27" t="str">
        <f ca="1">CONCATENATE("Total a ",IF(I52&lt;0,"reintegrar","percibir")," (A+B+C+D-E-F):")</f>
        <v>Total a percibir (A+B+C+D-E-F):</v>
      </c>
      <c r="I52" s="41">
        <f ca="1">I49-I50-I51</f>
        <v>0</v>
      </c>
    </row>
    <row r="53" spans="1:9" x14ac:dyDescent="0.25">
      <c r="A53" s="39"/>
      <c r="B53" s="24"/>
      <c r="C53" s="40"/>
      <c r="D53" s="39"/>
      <c r="E53" s="24" t="str">
        <f ca="1">IF(I52&lt;0,"Recibí reintegro,","")</f>
        <v/>
      </c>
      <c r="F53" s="24"/>
      <c r="G53" s="24"/>
      <c r="H53" s="27" t="str">
        <f ca="1">CONCATENATE("Conforme",IF(I52&lt;0,""," y recibido"),",")</f>
        <v>Conforme y recibido,</v>
      </c>
      <c r="I53" s="40"/>
    </row>
    <row r="54" spans="1:9" x14ac:dyDescent="0.25">
      <c r="A54" s="39"/>
      <c r="B54" s="24"/>
      <c r="C54" s="40"/>
      <c r="D54" s="39"/>
      <c r="E54" s="24"/>
      <c r="F54" s="24"/>
      <c r="G54" s="24"/>
      <c r="H54" s="37"/>
      <c r="I54" s="40"/>
    </row>
    <row r="55" spans="1:9" x14ac:dyDescent="0.25">
      <c r="A55" s="39"/>
      <c r="B55" s="24"/>
      <c r="C55" s="40"/>
      <c r="D55" s="39"/>
      <c r="E55" s="24"/>
      <c r="F55" s="24"/>
      <c r="G55" s="24"/>
      <c r="H55" s="37"/>
      <c r="I55" s="40"/>
    </row>
    <row r="56" spans="1:9" x14ac:dyDescent="0.25">
      <c r="A56" s="39"/>
      <c r="B56" s="24"/>
      <c r="C56" s="40"/>
      <c r="D56" s="39"/>
      <c r="E56" s="24"/>
      <c r="F56" s="24"/>
      <c r="G56" s="24"/>
      <c r="H56" s="24"/>
      <c r="I56" s="40"/>
    </row>
    <row r="57" spans="1:9" x14ac:dyDescent="0.25">
      <c r="A57" s="39"/>
      <c r="B57" s="24"/>
      <c r="C57" s="110" t="str">
        <f ca="1">IF((I49-I50-I51)&lt;0,"Fdo.:","")</f>
        <v/>
      </c>
      <c r="D57" s="39"/>
      <c r="E57" s="81"/>
      <c r="F57" s="81"/>
      <c r="G57" s="27" t="s">
        <v>41</v>
      </c>
      <c r="H57" s="81"/>
      <c r="I57" s="82"/>
    </row>
    <row r="58" spans="1:9" x14ac:dyDescent="0.25">
      <c r="A58" s="39"/>
      <c r="B58" s="24"/>
      <c r="C58" s="40"/>
      <c r="D58" s="39"/>
      <c r="E58" s="24"/>
      <c r="F58" s="24"/>
      <c r="G58" s="24"/>
      <c r="H58" s="24"/>
      <c r="I58" s="40"/>
    </row>
    <row r="59" spans="1:9" x14ac:dyDescent="0.25">
      <c r="A59" s="67" t="s">
        <v>42</v>
      </c>
      <c r="B59" s="68"/>
      <c r="C59" s="69"/>
      <c r="D59" s="111" t="s">
        <v>43</v>
      </c>
      <c r="E59" s="42"/>
      <c r="F59" s="43" t="s">
        <v>44</v>
      </c>
      <c r="G59" s="42"/>
      <c r="H59" s="43" t="s">
        <v>44</v>
      </c>
      <c r="I59" s="44"/>
    </row>
    <row r="61" spans="1:9" ht="12.75" customHeight="1" x14ac:dyDescent="0.25">
      <c r="A61" s="70" t="s">
        <v>45</v>
      </c>
      <c r="B61" s="71"/>
      <c r="C61" s="71"/>
      <c r="D61" s="71"/>
      <c r="E61" s="71"/>
      <c r="F61" s="71"/>
      <c r="G61" s="71"/>
      <c r="H61" s="71"/>
      <c r="I61" s="72"/>
    </row>
    <row r="62" spans="1:9" x14ac:dyDescent="0.25">
      <c r="A62" s="45" t="s">
        <v>46</v>
      </c>
      <c r="B62" s="61" t="s">
        <v>47</v>
      </c>
      <c r="C62" s="62"/>
      <c r="D62" s="62"/>
      <c r="E62" s="62"/>
      <c r="F62" s="62"/>
      <c r="G62" s="62"/>
      <c r="H62" s="63"/>
      <c r="I62" s="46" t="s">
        <v>48</v>
      </c>
    </row>
    <row r="63" spans="1:9" x14ac:dyDescent="0.25">
      <c r="A63" s="47" t="s">
        <v>49</v>
      </c>
      <c r="B63" s="64" t="s">
        <v>50</v>
      </c>
      <c r="C63" s="65"/>
      <c r="D63" s="65"/>
      <c r="E63" s="65"/>
      <c r="F63" s="65"/>
      <c r="G63" s="65"/>
      <c r="H63" s="66"/>
      <c r="I63" s="48" t="s">
        <v>48</v>
      </c>
    </row>
    <row r="64" spans="1:9" x14ac:dyDescent="0.25">
      <c r="A64" s="45" t="s">
        <v>51</v>
      </c>
      <c r="B64" s="61" t="s">
        <v>52</v>
      </c>
      <c r="C64" s="62"/>
      <c r="D64" s="62"/>
      <c r="E64" s="62"/>
      <c r="F64" s="62"/>
      <c r="G64" s="62"/>
      <c r="H64" s="63"/>
      <c r="I64" s="46" t="s">
        <v>48</v>
      </c>
    </row>
    <row r="65" spans="1:9" x14ac:dyDescent="0.25">
      <c r="A65" s="47" t="s">
        <v>53</v>
      </c>
      <c r="B65" s="64" t="s">
        <v>54</v>
      </c>
      <c r="C65" s="65"/>
      <c r="D65" s="65"/>
      <c r="E65" s="65"/>
      <c r="F65" s="65"/>
      <c r="G65" s="65"/>
      <c r="H65" s="66"/>
      <c r="I65" s="48" t="s">
        <v>48</v>
      </c>
    </row>
    <row r="66" spans="1:9" x14ac:dyDescent="0.25">
      <c r="A66" s="45" t="s">
        <v>55</v>
      </c>
      <c r="B66" s="61" t="s">
        <v>56</v>
      </c>
      <c r="C66" s="62"/>
      <c r="D66" s="62"/>
      <c r="E66" s="62"/>
      <c r="F66" s="62"/>
      <c r="G66" s="62"/>
      <c r="H66" s="63"/>
      <c r="I66" s="46" t="s">
        <v>48</v>
      </c>
    </row>
    <row r="67" spans="1:9" ht="25.5" customHeight="1" x14ac:dyDescent="0.25">
      <c r="A67" s="47" t="s">
        <v>57</v>
      </c>
      <c r="B67" s="64" t="s">
        <v>58</v>
      </c>
      <c r="C67" s="65"/>
      <c r="D67" s="65"/>
      <c r="E67" s="65"/>
      <c r="F67" s="65"/>
      <c r="G67" s="65"/>
      <c r="H67" s="65"/>
      <c r="I67" s="66"/>
    </row>
    <row r="68" spans="1:9" x14ac:dyDescent="0.25">
      <c r="A68" s="112"/>
      <c r="B68" s="112"/>
      <c r="C68" s="112"/>
      <c r="D68" s="112"/>
      <c r="E68" s="112"/>
      <c r="F68" s="112"/>
      <c r="G68" s="112"/>
      <c r="H68" s="112"/>
      <c r="I68" s="112"/>
    </row>
    <row r="69" spans="1:9" x14ac:dyDescent="0.25">
      <c r="A69" s="112"/>
      <c r="B69" s="112"/>
      <c r="C69" s="112"/>
      <c r="D69" s="112"/>
      <c r="E69" s="112"/>
      <c r="F69" s="112"/>
      <c r="G69" s="112"/>
      <c r="H69" s="112"/>
      <c r="I69" s="112"/>
    </row>
    <row r="70" spans="1:9" x14ac:dyDescent="0.25">
      <c r="A70" s="112"/>
      <c r="B70" s="112"/>
      <c r="C70" s="112"/>
      <c r="D70" s="112"/>
      <c r="E70" s="112"/>
      <c r="F70" s="112"/>
      <c r="G70" s="112"/>
      <c r="H70" s="112"/>
      <c r="I70" s="112"/>
    </row>
  </sheetData>
  <mergeCells count="37">
    <mergeCell ref="B67:I67"/>
    <mergeCell ref="A61:I61"/>
    <mergeCell ref="B62:H62"/>
    <mergeCell ref="B63:H63"/>
    <mergeCell ref="B64:H64"/>
    <mergeCell ref="B65:H65"/>
    <mergeCell ref="B66:H66"/>
    <mergeCell ref="A49:C49"/>
    <mergeCell ref="A50:C50"/>
    <mergeCell ref="A51:C51"/>
    <mergeCell ref="E57:F57"/>
    <mergeCell ref="H57:I57"/>
    <mergeCell ref="A59:C59"/>
    <mergeCell ref="A18:B18"/>
    <mergeCell ref="E18:G18"/>
    <mergeCell ref="A19:B19"/>
    <mergeCell ref="E19:G19"/>
    <mergeCell ref="A20:B20"/>
    <mergeCell ref="E20:G20"/>
    <mergeCell ref="A15:D15"/>
    <mergeCell ref="E15:I15"/>
    <mergeCell ref="A16:B16"/>
    <mergeCell ref="E16:G16"/>
    <mergeCell ref="A17:B17"/>
    <mergeCell ref="E17:G17"/>
    <mergeCell ref="B9:E9"/>
    <mergeCell ref="H9:I9"/>
    <mergeCell ref="B10:E10"/>
    <mergeCell ref="H10:I10"/>
    <mergeCell ref="B11:E11"/>
    <mergeCell ref="H11:I11"/>
    <mergeCell ref="G3:I3"/>
    <mergeCell ref="B6:E6"/>
    <mergeCell ref="H6:I6"/>
    <mergeCell ref="B7:E7"/>
    <mergeCell ref="B8:E8"/>
    <mergeCell ref="H8:I8"/>
  </mergeCells>
  <dataValidations count="13">
    <dataValidation type="list" allowBlank="1" showInputMessage="1" showErrorMessage="1" sqref="H6:I6" xr:uid="{8A6410A6-13E5-48E7-A865-35C4BD70F844}">
      <formula1>"Plazas personal docente,Tesis doctoral"</formula1>
    </dataValidation>
    <dataValidation type="list" allowBlank="1" showInputMessage="1" showErrorMessage="1" sqref="L12:O12" xr:uid="{DB52DA71-FD37-4715-B2F0-3A9241F1E760}">
      <formula1>"PROVISIÓN DE PLAZAS DE PERSONAL DOCENTE, TESIS DOCTORAL"</formula1>
    </dataValidation>
    <dataValidation type="list" allowBlank="1" showInputMessage="1" showErrorMessage="1" sqref="B45" xr:uid="{6290686E-1E78-4BB5-BDD4-024E73A78C15}">
      <formula1>"Pres./Secr.,Vocal"</formula1>
    </dataValidation>
    <dataValidation type="list" allowBlank="1" showInputMessage="1" showErrorMessage="1" sqref="A45" xr:uid="{404D8DB2-720F-4CF7-944E-BC2813A56650}">
      <formula1>"1,2,3"</formula1>
    </dataValidation>
    <dataValidation type="list" allowBlank="1" showInputMessage="1" showErrorMessage="1" sqref="B39" xr:uid="{8B048F4E-A125-46C1-BE8F-F56E7880AC62}">
      <formula1>"(automóvil),(motocicleta)"</formula1>
    </dataValidation>
    <dataValidation type="list" allowBlank="1" showInputMessage="1" showErrorMessage="1" sqref="H11" xr:uid="{CE423BD6-6B32-4862-9580-B11EC490CDF3}">
      <formula1>"Grupo 1,Grupo 2"</formula1>
    </dataValidation>
    <dataValidation type="whole" allowBlank="1" showInputMessage="1" showErrorMessage="1" sqref="I59" xr:uid="{FBA481AC-0642-4D21-94AB-38BB8AC977A1}">
      <formula1>1970</formula1>
      <formula2>2099</formula2>
    </dataValidation>
    <dataValidation type="whole" allowBlank="1" showInputMessage="1" showErrorMessage="1" sqref="E59" xr:uid="{EB515D0F-C64E-4770-9AF3-AB96C0B9D7C1}">
      <formula1>1</formula1>
      <formula2>31</formula2>
    </dataValidation>
    <dataValidation type="decimal" allowBlank="1" showInputMessage="1" showErrorMessage="1" sqref="I50 H40 D39 H37:H38 H29" xr:uid="{55B6D199-0FD6-4209-AD6B-7D80CB82E189}">
      <formula1>0</formula1>
      <formula2>10000</formula2>
    </dataValidation>
    <dataValidation type="decimal" allowBlank="1" showInputMessage="1" showErrorMessage="1" sqref="D45 F23:F25 D22:D25 F30:F33 D30:D33" xr:uid="{8FA67091-416F-4485-A6B2-E7B1EF8BB9FB}">
      <formula1>0</formula1>
      <formula2>1000</formula2>
    </dataValidation>
    <dataValidation type="time" allowBlank="1" showInputMessage="1" showErrorMessage="1" sqref="D17:D20 I17:I20" xr:uid="{2B1BE3CD-6A58-4440-B179-A54C7DB59C86}">
      <formula1>0</formula1>
      <formula2>0.999305555555556</formula2>
    </dataValidation>
    <dataValidation type="date" allowBlank="1" showInputMessage="1" showErrorMessage="1" sqref="C17:C20 H17:H20" xr:uid="{3916309D-50E4-4AF4-8C36-059B3572F6FC}">
      <formula1>25569</formula1>
      <formula2>73050</formula2>
    </dataValidation>
    <dataValidation type="list" allowBlank="1" showInputMessage="1" showErrorMessage="1" sqref="G59" xr:uid="{0C2BFC4D-C23D-4C70-9F2D-26599BE508BB}">
      <formula1>"enero,febrero,marzo,abril,mayo,junio,julio,agosto,septiembre,octubre,noviembre,diciembre"</formula1>
    </dataValidation>
  </dataValidations>
  <hyperlinks>
    <hyperlink ref="I62" r:id="rId1" xr:uid="{0C78B3D7-9225-4506-BD14-9E98A37FF3B6}"/>
    <hyperlink ref="I63" r:id="rId2" xr:uid="{2D02766F-2465-4E40-8A71-8B2E13E401C4}"/>
    <hyperlink ref="I64" r:id="rId3" xr:uid="{B047F724-8666-4EFC-9E6E-B582CC3247AE}"/>
    <hyperlink ref="I65" r:id="rId4" xr:uid="{06FD49F1-58B1-463B-89B7-D915784A94C9}"/>
    <hyperlink ref="I66" r:id="rId5" xr:uid="{EB919401-2C1B-499B-9CA3-27CAD1712578}"/>
  </hyperlinks>
  <pageMargins left="0.7" right="0.7" top="0.75" bottom="0.75" header="0.3" footer="0.3"/>
  <drawing r:id="rId6"/>
  <legacyDrawing r:id="rId7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A88E07-8B59-4595-B5A5-8465EAAA90CB}">
  <dimension ref="B2:J23"/>
  <sheetViews>
    <sheetView workbookViewId="0">
      <selection sqref="A1:XFD1048576"/>
    </sheetView>
  </sheetViews>
  <sheetFormatPr baseColWidth="10" defaultRowHeight="15" x14ac:dyDescent="0.25"/>
  <sheetData>
    <row r="2" spans="2:10" x14ac:dyDescent="0.25">
      <c r="D2" s="49"/>
    </row>
    <row r="4" spans="2:10" x14ac:dyDescent="0.25">
      <c r="C4" s="50" t="s">
        <v>59</v>
      </c>
      <c r="D4" s="51">
        <v>41414</v>
      </c>
    </row>
    <row r="6" spans="2:10" x14ac:dyDescent="0.25">
      <c r="B6" s="52" t="s">
        <v>60</v>
      </c>
    </row>
    <row r="8" spans="2:10" x14ac:dyDescent="0.25">
      <c r="B8" s="53"/>
      <c r="C8" s="54" t="s">
        <v>61</v>
      </c>
      <c r="D8" s="55" t="s">
        <v>62</v>
      </c>
      <c r="F8" s="52" t="s">
        <v>63</v>
      </c>
    </row>
    <row r="9" spans="2:10" x14ac:dyDescent="0.25">
      <c r="B9" s="53" t="s">
        <v>64</v>
      </c>
      <c r="C9" s="56">
        <v>999.99</v>
      </c>
      <c r="D9" s="57">
        <v>53.34</v>
      </c>
      <c r="F9" s="96" t="s">
        <v>65</v>
      </c>
      <c r="G9" s="96"/>
      <c r="H9" s="96"/>
      <c r="I9" s="96"/>
      <c r="J9" s="96"/>
    </row>
    <row r="10" spans="2:10" x14ac:dyDescent="0.25">
      <c r="B10" s="53" t="s">
        <v>10</v>
      </c>
      <c r="C10" s="56">
        <v>65.97</v>
      </c>
      <c r="D10" s="57">
        <v>37.4</v>
      </c>
    </row>
    <row r="11" spans="2:10" x14ac:dyDescent="0.25">
      <c r="B11" s="53" t="s">
        <v>66</v>
      </c>
      <c r="C11" s="57">
        <v>48.92</v>
      </c>
      <c r="D11" s="57">
        <v>28.21</v>
      </c>
    </row>
    <row r="13" spans="2:10" x14ac:dyDescent="0.25">
      <c r="B13" s="52" t="s">
        <v>67</v>
      </c>
    </row>
    <row r="15" spans="2:10" x14ac:dyDescent="0.25">
      <c r="B15" s="58"/>
      <c r="C15" s="59" t="s">
        <v>68</v>
      </c>
      <c r="D15" s="59" t="s">
        <v>69</v>
      </c>
      <c r="F15" s="52" t="s">
        <v>63</v>
      </c>
    </row>
    <row r="16" spans="2:10" x14ac:dyDescent="0.25">
      <c r="B16" s="58" t="s">
        <v>70</v>
      </c>
      <c r="C16" s="57">
        <v>45.89</v>
      </c>
      <c r="D16" s="57">
        <v>42.83</v>
      </c>
      <c r="F16" s="96" t="s">
        <v>65</v>
      </c>
      <c r="G16" s="96"/>
      <c r="H16" s="96"/>
      <c r="I16" s="96"/>
      <c r="J16" s="96"/>
    </row>
    <row r="17" spans="2:10" x14ac:dyDescent="0.25">
      <c r="B17" s="58" t="s">
        <v>71</v>
      </c>
      <c r="C17" s="57">
        <v>42.83</v>
      </c>
      <c r="D17" s="57">
        <v>39.78</v>
      </c>
    </row>
    <row r="18" spans="2:10" x14ac:dyDescent="0.25">
      <c r="B18" s="58" t="s">
        <v>72</v>
      </c>
      <c r="C18" s="57">
        <v>39.78</v>
      </c>
      <c r="D18" s="57">
        <v>36.72</v>
      </c>
    </row>
    <row r="20" spans="2:10" x14ac:dyDescent="0.25">
      <c r="B20" s="52" t="s">
        <v>73</v>
      </c>
    </row>
    <row r="22" spans="2:10" x14ac:dyDescent="0.25">
      <c r="B22" s="58"/>
      <c r="C22" s="59" t="s">
        <v>74</v>
      </c>
      <c r="D22" s="59" t="s">
        <v>75</v>
      </c>
      <c r="F22" s="52" t="s">
        <v>63</v>
      </c>
    </row>
    <row r="23" spans="2:10" x14ac:dyDescent="0.25">
      <c r="B23" s="58" t="s">
        <v>76</v>
      </c>
      <c r="C23" s="60">
        <v>0.26</v>
      </c>
      <c r="D23" s="60">
        <v>0.106</v>
      </c>
      <c r="F23" s="96" t="s">
        <v>65</v>
      </c>
      <c r="G23" s="96"/>
      <c r="H23" s="96"/>
      <c r="I23" s="96"/>
      <c r="J23" s="96"/>
    </row>
  </sheetData>
  <mergeCells count="3">
    <mergeCell ref="F9:J9"/>
    <mergeCell ref="F16:J16"/>
    <mergeCell ref="F23:J23"/>
  </mergeCells>
  <dataValidations count="2">
    <dataValidation type="decimal" allowBlank="1" showInputMessage="1" showErrorMessage="1" sqref="C9:D11" xr:uid="{4C30B42F-37BC-48F3-98E0-305E0054AE7D}">
      <formula1>0</formula1>
      <formula2>1000</formula2>
    </dataValidation>
    <dataValidation type="date" allowBlank="1" showInputMessage="1" showErrorMessage="1" sqref="D4" xr:uid="{2CDB0FC5-E461-4CB2-B5FB-35743CE2FA26}">
      <formula1>25569</formula1>
      <formula2>73050</formula2>
    </dataValidation>
  </dataValidation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Dpto Proyecto</vt:lpstr>
      <vt:lpstr>Tesis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VERONICA PETISCO MARTIN</dc:creator>
  <cp:lastModifiedBy>VERONICA PETISCO MARTIN</cp:lastModifiedBy>
  <dcterms:created xsi:type="dcterms:W3CDTF">2023-07-19T07:27:52Z</dcterms:created>
  <dcterms:modified xsi:type="dcterms:W3CDTF">2023-07-20T07:11:02Z</dcterms:modified>
</cp:coreProperties>
</file>